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600" yWindow="90" windowWidth="19395" windowHeight="7830"/>
  </bookViews>
  <sheets>
    <sheet name="정산1" sheetId="13" r:id="rId1"/>
    <sheet name="정산2" sheetId="1" r:id="rId2"/>
    <sheet name="보험" sheetId="12" r:id="rId3"/>
    <sheet name="티셔츠" sheetId="2" r:id="rId4"/>
    <sheet name="장화" sheetId="3" r:id="rId5"/>
    <sheet name="우비" sheetId="10" r:id="rId6"/>
    <sheet name="모자" sheetId="6" r:id="rId7"/>
    <sheet name="바지" sheetId="4" r:id="rId8"/>
    <sheet name="토시" sheetId="7" r:id="rId9"/>
    <sheet name="장갑" sheetId="8" r:id="rId10"/>
    <sheet name="베개" sheetId="9" r:id="rId11"/>
    <sheet name="끈끈이" sheetId="11" r:id="rId12"/>
  </sheets>
  <calcPr calcId="144525"/>
</workbook>
</file>

<file path=xl/calcChain.xml><?xml version="1.0" encoding="utf-8"?>
<calcChain xmlns="http://schemas.openxmlformats.org/spreadsheetml/2006/main">
  <c r="G4" i="13" l="1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34" i="13" s="1"/>
  <c r="G35" i="13" s="1"/>
  <c r="D14" i="1" l="1"/>
  <c r="H14" i="2"/>
  <c r="I14" i="2"/>
  <c r="K6" i="3" l="1"/>
  <c r="K7" i="3"/>
  <c r="K9" i="3"/>
  <c r="K10" i="3"/>
  <c r="K13" i="3"/>
  <c r="K14" i="3"/>
  <c r="K4" i="3"/>
  <c r="C6" i="1"/>
  <c r="C7" i="1"/>
  <c r="C9" i="1"/>
  <c r="C10" i="1"/>
  <c r="C12" i="1"/>
  <c r="C13" i="1"/>
  <c r="C4" i="1"/>
  <c r="D15" i="12"/>
  <c r="D6" i="12"/>
  <c r="D7" i="12"/>
  <c r="D9" i="12"/>
  <c r="D10" i="12"/>
  <c r="D12" i="12"/>
  <c r="D13" i="12"/>
  <c r="D4" i="12"/>
  <c r="C15" i="1" l="1"/>
  <c r="C15" i="12"/>
  <c r="F10" i="1" l="1"/>
  <c r="F6" i="1"/>
  <c r="L7" i="1"/>
  <c r="L8" i="1"/>
  <c r="L9" i="1"/>
  <c r="L10" i="1"/>
  <c r="L13" i="1"/>
  <c r="L14" i="1"/>
  <c r="L6" i="1"/>
  <c r="D14" i="10"/>
  <c r="F14" i="1" s="1"/>
  <c r="D10" i="10"/>
  <c r="D14" i="11"/>
  <c r="D10" i="11"/>
  <c r="C15" i="10"/>
  <c r="D13" i="10"/>
  <c r="F13" i="1" s="1"/>
  <c r="D9" i="10"/>
  <c r="F9" i="1" s="1"/>
  <c r="D8" i="10"/>
  <c r="D7" i="10"/>
  <c r="F7" i="1" s="1"/>
  <c r="D6" i="10"/>
  <c r="C15" i="11"/>
  <c r="D13" i="11"/>
  <c r="D9" i="11"/>
  <c r="D8" i="11"/>
  <c r="D7" i="11"/>
  <c r="D6" i="11"/>
  <c r="L15" i="1" l="1"/>
  <c r="F15" i="1"/>
  <c r="D15" i="10"/>
  <c r="D15" i="11"/>
  <c r="K6" i="1"/>
  <c r="K7" i="1"/>
  <c r="K8" i="1"/>
  <c r="K9" i="1"/>
  <c r="K12" i="1"/>
  <c r="K13" i="1"/>
  <c r="K14" i="1"/>
  <c r="J6" i="1"/>
  <c r="J7" i="1"/>
  <c r="J9" i="1"/>
  <c r="J10" i="1"/>
  <c r="J11" i="1"/>
  <c r="J12" i="1"/>
  <c r="J13" i="1"/>
  <c r="J14" i="1"/>
  <c r="J4" i="1"/>
  <c r="I5" i="1"/>
  <c r="I6" i="1"/>
  <c r="I7" i="1"/>
  <c r="I8" i="1"/>
  <c r="I9" i="1"/>
  <c r="I10" i="1"/>
  <c r="I11" i="1"/>
  <c r="I13" i="1"/>
  <c r="I14" i="1"/>
  <c r="I4" i="1"/>
  <c r="H6" i="1"/>
  <c r="H7" i="1"/>
  <c r="H9" i="1"/>
  <c r="H11" i="1"/>
  <c r="H12" i="1"/>
  <c r="H13" i="1"/>
  <c r="H14" i="1"/>
  <c r="G5" i="1"/>
  <c r="M5" i="1" s="1"/>
  <c r="G6" i="1"/>
  <c r="G7" i="1"/>
  <c r="G9" i="1"/>
  <c r="G10" i="1"/>
  <c r="G11" i="1"/>
  <c r="G12" i="1"/>
  <c r="G13" i="1"/>
  <c r="G14" i="1"/>
  <c r="G4" i="1"/>
  <c r="M8" i="1" l="1"/>
  <c r="M11" i="1"/>
  <c r="G15" i="1"/>
  <c r="H15" i="1"/>
  <c r="I15" i="1"/>
  <c r="J15" i="1"/>
  <c r="K15" i="1"/>
  <c r="D12" i="9"/>
  <c r="C15" i="9"/>
  <c r="D14" i="9"/>
  <c r="D13" i="9"/>
  <c r="D9" i="9"/>
  <c r="D8" i="9"/>
  <c r="D7" i="9"/>
  <c r="D6" i="9"/>
  <c r="D6" i="1"/>
  <c r="D9" i="1"/>
  <c r="D10" i="1"/>
  <c r="D12" i="1"/>
  <c r="M12" i="1" s="1"/>
  <c r="D13" i="1"/>
  <c r="D4" i="1"/>
  <c r="D15" i="9" l="1"/>
  <c r="E6" i="8"/>
  <c r="E7" i="8"/>
  <c r="E9" i="8"/>
  <c r="E10" i="8"/>
  <c r="E11" i="8"/>
  <c r="E12" i="8"/>
  <c r="E13" i="8"/>
  <c r="E14" i="8"/>
  <c r="E4" i="8"/>
  <c r="D15" i="8" l="1"/>
  <c r="C15" i="8"/>
  <c r="D5" i="7"/>
  <c r="D6" i="7"/>
  <c r="D7" i="7"/>
  <c r="D8" i="7"/>
  <c r="D9" i="7"/>
  <c r="D10" i="7"/>
  <c r="D11" i="7"/>
  <c r="D13" i="7"/>
  <c r="D14" i="7"/>
  <c r="D4" i="7"/>
  <c r="D15" i="7" s="1"/>
  <c r="C15" i="7"/>
  <c r="D15" i="4"/>
  <c r="D6" i="4"/>
  <c r="D7" i="4"/>
  <c r="D9" i="4"/>
  <c r="D11" i="4"/>
  <c r="D12" i="4"/>
  <c r="D13" i="4"/>
  <c r="D14" i="4"/>
  <c r="C15" i="4"/>
  <c r="D5" i="6"/>
  <c r="D6" i="6"/>
  <c r="D7" i="6"/>
  <c r="D9" i="6"/>
  <c r="D10" i="6"/>
  <c r="D11" i="6"/>
  <c r="D12" i="6"/>
  <c r="D13" i="6"/>
  <c r="D14" i="6"/>
  <c r="D4" i="6"/>
  <c r="D15" i="6" s="1"/>
  <c r="E15" i="8" l="1"/>
  <c r="C15" i="6"/>
  <c r="E14" i="1"/>
  <c r="J14" i="3"/>
  <c r="D15" i="3"/>
  <c r="E15" i="3"/>
  <c r="F15" i="3"/>
  <c r="G15" i="3"/>
  <c r="H15" i="3"/>
  <c r="I15" i="3"/>
  <c r="C15" i="3"/>
  <c r="G15" i="2"/>
  <c r="F15" i="2"/>
  <c r="C15" i="2"/>
  <c r="D15" i="2"/>
  <c r="E15" i="2"/>
  <c r="J13" i="3" l="1"/>
  <c r="E13" i="1" s="1"/>
  <c r="M13" i="1" s="1"/>
  <c r="J10" i="3"/>
  <c r="E10" i="1" s="1"/>
  <c r="M10" i="1" s="1"/>
  <c r="J9" i="3"/>
  <c r="E9" i="1" s="1"/>
  <c r="M9" i="1" s="1"/>
  <c r="J7" i="3"/>
  <c r="E7" i="1" s="1"/>
  <c r="J6" i="3"/>
  <c r="E6" i="1" s="1"/>
  <c r="M6" i="1" s="1"/>
  <c r="J4" i="3"/>
  <c r="E4" i="1" s="1"/>
  <c r="M14" i="1" l="1"/>
  <c r="M4" i="1"/>
  <c r="E15" i="1"/>
  <c r="K15" i="3"/>
  <c r="J15" i="3"/>
  <c r="H13" i="2" l="1"/>
  <c r="I13" i="2" s="1"/>
  <c r="H6" i="2"/>
  <c r="I6" i="2" s="1"/>
  <c r="H7" i="2"/>
  <c r="I7" i="2" s="1"/>
  <c r="D7" i="1" s="1"/>
  <c r="H9" i="2"/>
  <c r="I9" i="2" s="1"/>
  <c r="H10" i="2"/>
  <c r="I10" i="2" s="1"/>
  <c r="H12" i="2"/>
  <c r="I12" i="2" s="1"/>
  <c r="H4" i="2"/>
  <c r="D15" i="1" l="1"/>
  <c r="M7" i="1"/>
  <c r="H15" i="2"/>
  <c r="I4" i="2"/>
  <c r="I15" i="2" s="1"/>
  <c r="M15" i="1" l="1"/>
</calcChain>
</file>

<file path=xl/sharedStrings.xml><?xml version="1.0" encoding="utf-8"?>
<sst xmlns="http://schemas.openxmlformats.org/spreadsheetml/2006/main" count="249" uniqueCount="113">
  <si>
    <t>간호대학</t>
    <phoneticPr fontId="2" type="noConversion"/>
  </si>
  <si>
    <t>공과대학</t>
    <phoneticPr fontId="2" type="noConversion"/>
  </si>
  <si>
    <t>문과대학</t>
    <phoneticPr fontId="2" type="noConversion"/>
  </si>
  <si>
    <t>보건과학대학</t>
    <phoneticPr fontId="2" type="noConversion"/>
  </si>
  <si>
    <t>사범대학</t>
    <phoneticPr fontId="2" type="noConversion"/>
  </si>
  <si>
    <t>이과대학</t>
    <phoneticPr fontId="2" type="noConversion"/>
  </si>
  <si>
    <t>자유전공학부</t>
    <phoneticPr fontId="2" type="noConversion"/>
  </si>
  <si>
    <t>정경대학</t>
    <phoneticPr fontId="2" type="noConversion"/>
  </si>
  <si>
    <t>동아리연합회</t>
    <phoneticPr fontId="2" type="noConversion"/>
  </si>
  <si>
    <t>계</t>
    <phoneticPr fontId="2" type="noConversion"/>
  </si>
  <si>
    <t>총학생회</t>
    <phoneticPr fontId="2" type="noConversion"/>
  </si>
  <si>
    <t>금액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</si>
  <si>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</si>
  <si>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</si>
  <si>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</si>
  <si>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</si>
  <si>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XXL</t>
    <phoneticPr fontId="2" type="noConversion"/>
  </si>
  <si>
    <t>계</t>
    <phoneticPr fontId="2" type="noConversion"/>
  </si>
  <si>
    <t>230</t>
    <phoneticPr fontId="2" type="noConversion"/>
  </si>
  <si>
    <t>240</t>
    <phoneticPr fontId="2" type="noConversion"/>
  </si>
  <si>
    <t>250</t>
    <phoneticPr fontId="2" type="noConversion"/>
  </si>
  <si>
    <t>260</t>
    <phoneticPr fontId="2" type="noConversion"/>
  </si>
  <si>
    <t>270</t>
    <phoneticPr fontId="2" type="noConversion"/>
  </si>
  <si>
    <t>280</t>
    <phoneticPr fontId="2" type="noConversion"/>
  </si>
  <si>
    <t>290</t>
    <phoneticPr fontId="2" type="noConversion"/>
  </si>
  <si>
    <t>밀짚모자</t>
    <phoneticPr fontId="2" type="noConversion"/>
  </si>
  <si>
    <t>예비</t>
    <phoneticPr fontId="2" type="noConversion"/>
  </si>
  <si>
    <t>예비</t>
    <phoneticPr fontId="2" type="noConversion"/>
  </si>
  <si>
    <t>예비</t>
    <phoneticPr fontId="2" type="noConversion"/>
  </si>
  <si>
    <t>금액</t>
    <phoneticPr fontId="2" type="noConversion"/>
  </si>
  <si>
    <t>몸빼바지</t>
    <phoneticPr fontId="2" type="noConversion"/>
  </si>
  <si>
    <t>금액</t>
    <phoneticPr fontId="2" type="noConversion"/>
  </si>
  <si>
    <t>토시</t>
    <phoneticPr fontId="2" type="noConversion"/>
  </si>
  <si>
    <t>장갑(코팅/일반)</t>
    <phoneticPr fontId="2" type="noConversion"/>
  </si>
  <si>
    <t>장화</t>
    <phoneticPr fontId="2" type="noConversion"/>
  </si>
  <si>
    <t>밀짚모자</t>
    <phoneticPr fontId="2" type="noConversion"/>
  </si>
  <si>
    <t>몸빼바지</t>
    <phoneticPr fontId="2" type="noConversion"/>
  </si>
  <si>
    <t>에어베개</t>
    <phoneticPr fontId="2" type="noConversion"/>
  </si>
  <si>
    <t>토시</t>
    <phoneticPr fontId="2" type="noConversion"/>
  </si>
  <si>
    <t>장갑</t>
    <phoneticPr fontId="2" type="noConversion"/>
  </si>
  <si>
    <t>에어배게</t>
    <phoneticPr fontId="2" type="noConversion"/>
  </si>
  <si>
    <t>보험</t>
    <phoneticPr fontId="2" type="noConversion"/>
  </si>
  <si>
    <t>우비</t>
    <phoneticPr fontId="2" type="noConversion"/>
  </si>
  <si>
    <t>티셔츠</t>
    <phoneticPr fontId="2" type="noConversion"/>
  </si>
  <si>
    <t>총금액</t>
    <phoneticPr fontId="2" type="noConversion"/>
  </si>
  <si>
    <t>파리끈끈이</t>
    <phoneticPr fontId="2" type="noConversion"/>
  </si>
  <si>
    <t>우비</t>
    <phoneticPr fontId="2" type="noConversion"/>
  </si>
  <si>
    <t>파리끈끈이</t>
    <phoneticPr fontId="2" type="noConversion"/>
  </si>
  <si>
    <t>티셔츠 (3,000)</t>
    <phoneticPr fontId="2" type="noConversion"/>
  </si>
  <si>
    <t>보험</t>
    <phoneticPr fontId="2" type="noConversion"/>
  </si>
  <si>
    <t>인원</t>
    <phoneticPr fontId="2" type="noConversion"/>
  </si>
  <si>
    <t>장화</t>
    <phoneticPr fontId="2" type="noConversion"/>
  </si>
  <si>
    <t>날짜</t>
    <phoneticPr fontId="2" type="noConversion"/>
  </si>
  <si>
    <t>항목</t>
    <phoneticPr fontId="2" type="noConversion"/>
  </si>
  <si>
    <t>세부항목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</si>
  <si>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</si>
  <si>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</si>
  <si>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</si>
  <si>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06.22</t>
    <phoneticPr fontId="2" type="noConversion"/>
  </si>
  <si>
    <t>티셔츠</t>
    <phoneticPr fontId="2" type="noConversion"/>
  </si>
  <si>
    <t>선금</t>
    <phoneticPr fontId="2" type="noConversion"/>
  </si>
  <si>
    <t>06.25</t>
    <phoneticPr fontId="2" type="noConversion"/>
  </si>
  <si>
    <t>몸빼바지</t>
    <phoneticPr fontId="2" type="noConversion"/>
  </si>
  <si>
    <t>장갑</t>
    <phoneticPr fontId="2" type="noConversion"/>
  </si>
  <si>
    <t>차액 2,100 / 배송비 7,500</t>
    <phoneticPr fontId="2" type="noConversion"/>
  </si>
  <si>
    <t>토시</t>
    <phoneticPr fontId="2" type="noConversion"/>
  </si>
  <si>
    <t>밀짚모자</t>
    <phoneticPr fontId="2" type="noConversion"/>
  </si>
  <si>
    <t>차액 40,000</t>
    <phoneticPr fontId="2" type="noConversion"/>
  </si>
  <si>
    <t>에어배게</t>
    <phoneticPr fontId="2" type="noConversion"/>
  </si>
  <si>
    <t>06.26</t>
    <phoneticPr fontId="2" type="noConversion"/>
  </si>
  <si>
    <t>우비</t>
    <phoneticPr fontId="2" type="noConversion"/>
  </si>
  <si>
    <t>배송비 10,000</t>
    <phoneticPr fontId="2" type="noConversion"/>
  </si>
  <si>
    <t>장화</t>
    <phoneticPr fontId="2" type="noConversion"/>
  </si>
  <si>
    <t>차액 110,000</t>
    <phoneticPr fontId="2" type="noConversion"/>
  </si>
  <si>
    <t>06.27</t>
    <phoneticPr fontId="2" type="noConversion"/>
  </si>
  <si>
    <t>끈끈이</t>
    <phoneticPr fontId="2" type="noConversion"/>
  </si>
  <si>
    <t>배송비 2,500</t>
    <phoneticPr fontId="2" type="noConversion"/>
  </si>
  <si>
    <t>문과대학</t>
    <phoneticPr fontId="2" type="noConversion"/>
  </si>
  <si>
    <t>동아리연합회</t>
    <phoneticPr fontId="2" type="noConversion"/>
  </si>
  <si>
    <t>사범대학</t>
    <phoneticPr fontId="2" type="noConversion"/>
  </si>
  <si>
    <t>06.28</t>
    <phoneticPr fontId="2" type="noConversion"/>
  </si>
  <si>
    <t>티셔츠</t>
    <phoneticPr fontId="2" type="noConversion"/>
  </si>
  <si>
    <r>
      <t>잔금 (</t>
    </r>
    <r>
      <rPr>
        <sz val="10"/>
        <color rgb="FFFF0000"/>
        <rFont val="맑은 고딕"/>
        <family val="3"/>
        <charset val="129"/>
        <scheme val="minor"/>
      </rPr>
      <t>배송비 13,000</t>
    </r>
    <r>
      <rPr>
        <sz val="11"/>
        <rFont val="맑은 고딕"/>
        <family val="3"/>
        <charset val="129"/>
        <scheme val="minor"/>
      </rPr>
      <t>)</t>
    </r>
    <phoneticPr fontId="2" type="noConversion"/>
  </si>
  <si>
    <t>06.29</t>
    <phoneticPr fontId="2" type="noConversion"/>
  </si>
  <si>
    <t>정경대학</t>
    <phoneticPr fontId="2" type="noConversion"/>
  </si>
  <si>
    <t>보험</t>
    <phoneticPr fontId="2" type="noConversion"/>
  </si>
  <si>
    <t>07.05</t>
    <phoneticPr fontId="2" type="noConversion"/>
  </si>
  <si>
    <t>보건과학대학</t>
    <phoneticPr fontId="2" type="noConversion"/>
  </si>
  <si>
    <t>07.11</t>
    <phoneticPr fontId="2" type="noConversion"/>
  </si>
  <si>
    <t>고대농악대</t>
    <phoneticPr fontId="2" type="noConversion"/>
  </si>
  <si>
    <t>07.13</t>
    <phoneticPr fontId="2" type="noConversion"/>
  </si>
  <si>
    <t>그림마당</t>
    <phoneticPr fontId="2" type="noConversion"/>
  </si>
  <si>
    <t>07.16</t>
    <phoneticPr fontId="2" type="noConversion"/>
  </si>
  <si>
    <t>한국사연구회</t>
    <phoneticPr fontId="2" type="noConversion"/>
  </si>
  <si>
    <t>07.17</t>
    <phoneticPr fontId="2" type="noConversion"/>
  </si>
  <si>
    <t>노래얼</t>
    <phoneticPr fontId="2" type="noConversion"/>
  </si>
  <si>
    <t>KUSA</t>
    <phoneticPr fontId="2" type="noConversion"/>
  </si>
  <si>
    <t>공과대학</t>
    <phoneticPr fontId="2" type="noConversion"/>
  </si>
  <si>
    <t>07.23</t>
    <phoneticPr fontId="2" type="noConversion"/>
  </si>
  <si>
    <t>07.24</t>
    <phoneticPr fontId="2" type="noConversion"/>
  </si>
  <si>
    <t>자유전공학부</t>
    <phoneticPr fontId="2" type="noConversion"/>
  </si>
  <si>
    <t>07.26</t>
    <phoneticPr fontId="2" type="noConversion"/>
  </si>
  <si>
    <t>간호대학</t>
    <phoneticPr fontId="2" type="noConversion"/>
  </si>
  <si>
    <t>08.14</t>
    <phoneticPr fontId="2" type="noConversion"/>
  </si>
  <si>
    <t>이과대학</t>
    <phoneticPr fontId="2" type="noConversion"/>
  </si>
  <si>
    <t>09.03</t>
    <phoneticPr fontId="2" type="noConversion"/>
  </si>
  <si>
    <t>09.07</t>
    <phoneticPr fontId="2" type="noConversion"/>
  </si>
  <si>
    <t>09.27</t>
    <phoneticPr fontId="2" type="noConversion"/>
  </si>
  <si>
    <t>10.18</t>
    <phoneticPr fontId="2" type="noConversion"/>
  </si>
  <si>
    <t>10.21</t>
    <phoneticPr fontId="2" type="noConversion"/>
  </si>
  <si>
    <t>초과납입분 환급</t>
    <phoneticPr fontId="2" type="noConversion"/>
  </si>
  <si>
    <t>기타</t>
    <phoneticPr fontId="2" type="noConversion"/>
  </si>
  <si>
    <t>차액 정산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</si>
</sst>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9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6" fillId="2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showGridLines="0" tabSelected="1" workbookViewId="0">
      <pane ySplit="3" topLeftCell="A4" activePane="bottomLeft" state="frozen"/>
      <selection pane="bottomLeft"/>
    </sheetView>
  </sheetViews>
  <sheetFormatPr defaultRowHeight="16.5"/>
  <cols>
    <col min="1" max="1" width="9" style="39" customWidth="1"/>
    <col min="2" max="2" width="6.25" style="39" customWidth="1"/>
    <col min="3" max="3" width="18.75" style="39" customWidth="1"/>
    <col min="4" max="4" width="31.25" style="39" customWidth="1"/>
    <col min="5" max="7" width="12.5" style="40" customWidth="1"/>
    <col min="8" max="8" width="12.5" style="41" customWidth="1"/>
    <col min="9" max="10" width="10" style="41" customWidth="1"/>
    <col min="11" max="11" width="9" style="55"/>
    <col min="12" max="16384" width="9" style="39"/>
  </cols>
  <sheetData>
    <row r="2" spans="2:11" ht="16.5" customHeight="1" thickBot="1">
      <c r="K2" s="39"/>
    </row>
    <row r="3" spans="2:11" ht="22.5" customHeight="1" thickBot="1">
      <c r="B3" s="42" t="s">
        <v>52</v>
      </c>
      <c r="C3" s="43" t="s">
        <v>53</v>
      </c>
      <c r="D3" s="43" t="s">
        <v>54</v>
      </c>
      <c r="E3" s="44" t="s">
        <v>55</v>
      </c>
      <c r="F3" s="44" t="s">
        <v>56</v>
      </c>
      <c r="G3" s="45" t="s">
        <v>57</v>
      </c>
      <c r="H3" s="46"/>
      <c r="I3" s="46"/>
      <c r="J3" s="46"/>
      <c r="K3" s="39"/>
    </row>
    <row r="4" spans="2:11" ht="16.5" customHeight="1">
      <c r="B4" s="47" t="s">
        <v>58</v>
      </c>
      <c r="C4" s="48" t="s">
        <v>59</v>
      </c>
      <c r="D4" s="48" t="s">
        <v>60</v>
      </c>
      <c r="E4" s="49"/>
      <c r="F4" s="49">
        <v>500500</v>
      </c>
      <c r="G4" s="50">
        <f>-F4</f>
        <v>-500500</v>
      </c>
      <c r="H4" s="46"/>
      <c r="I4" s="46"/>
      <c r="J4" s="46"/>
      <c r="K4" s="39"/>
    </row>
    <row r="5" spans="2:11">
      <c r="B5" s="51" t="s">
        <v>61</v>
      </c>
      <c r="C5" s="52" t="s">
        <v>62</v>
      </c>
      <c r="D5" s="52"/>
      <c r="E5" s="53"/>
      <c r="F5" s="53">
        <v>1470500</v>
      </c>
      <c r="G5" s="54">
        <f>G4+E5-F5</f>
        <v>-1971000</v>
      </c>
    </row>
    <row r="6" spans="2:11">
      <c r="B6" s="51"/>
      <c r="C6" s="56" t="s">
        <v>63</v>
      </c>
      <c r="D6" s="57" t="s">
        <v>64</v>
      </c>
      <c r="E6" s="26"/>
      <c r="F6" s="26">
        <v>210500</v>
      </c>
      <c r="G6" s="58">
        <f t="shared" ref="G6" si="0">G5+E6-F6</f>
        <v>-2181500</v>
      </c>
    </row>
    <row r="7" spans="2:11">
      <c r="B7" s="51"/>
      <c r="C7" s="56" t="s">
        <v>65</v>
      </c>
      <c r="D7" s="56"/>
      <c r="E7" s="59"/>
      <c r="F7" s="59">
        <v>322900</v>
      </c>
      <c r="G7" s="60">
        <f>G6+E7-F7</f>
        <v>-2504400</v>
      </c>
    </row>
    <row r="8" spans="2:11">
      <c r="B8" s="51"/>
      <c r="C8" s="56" t="s">
        <v>66</v>
      </c>
      <c r="D8" s="61" t="s">
        <v>67</v>
      </c>
      <c r="E8" s="59"/>
      <c r="F8" s="59">
        <v>1145500</v>
      </c>
      <c r="G8" s="60">
        <f t="shared" ref="G8:G18" si="1">G7+E8-F8</f>
        <v>-3649900</v>
      </c>
    </row>
    <row r="9" spans="2:11">
      <c r="B9" s="62"/>
      <c r="C9" s="63" t="s">
        <v>68</v>
      </c>
      <c r="D9" s="63"/>
      <c r="E9" s="27"/>
      <c r="F9" s="27">
        <v>434000</v>
      </c>
      <c r="G9" s="64">
        <f t="shared" si="1"/>
        <v>-4083900</v>
      </c>
    </row>
    <row r="10" spans="2:11">
      <c r="B10" s="51" t="s">
        <v>69</v>
      </c>
      <c r="C10" s="65" t="s">
        <v>70</v>
      </c>
      <c r="D10" s="66" t="s">
        <v>71</v>
      </c>
      <c r="E10" s="67"/>
      <c r="F10" s="67">
        <v>885500</v>
      </c>
      <c r="G10" s="68">
        <f t="shared" si="1"/>
        <v>-4969400</v>
      </c>
    </row>
    <row r="11" spans="2:11">
      <c r="B11" s="62"/>
      <c r="C11" s="63" t="s">
        <v>72</v>
      </c>
      <c r="D11" s="69" t="s">
        <v>73</v>
      </c>
      <c r="E11" s="27"/>
      <c r="F11" s="27">
        <v>1778500</v>
      </c>
      <c r="G11" s="64">
        <f t="shared" si="1"/>
        <v>-6747900</v>
      </c>
    </row>
    <row r="12" spans="2:11">
      <c r="B12" s="51" t="s">
        <v>74</v>
      </c>
      <c r="C12" s="65" t="s">
        <v>75</v>
      </c>
      <c r="D12" s="66" t="s">
        <v>76</v>
      </c>
      <c r="E12" s="67"/>
      <c r="F12" s="67">
        <v>38500</v>
      </c>
      <c r="G12" s="68">
        <f t="shared" si="1"/>
        <v>-6786400</v>
      </c>
    </row>
    <row r="13" spans="2:11">
      <c r="B13" s="51"/>
      <c r="C13" s="56" t="s">
        <v>77</v>
      </c>
      <c r="D13" s="56"/>
      <c r="E13" s="59">
        <v>1000000</v>
      </c>
      <c r="F13" s="59"/>
      <c r="G13" s="60">
        <f t="shared" si="1"/>
        <v>-5786400</v>
      </c>
    </row>
    <row r="14" spans="2:11">
      <c r="B14" s="51"/>
      <c r="C14" s="56" t="s">
        <v>78</v>
      </c>
      <c r="D14" s="56"/>
      <c r="E14" s="59">
        <v>144000</v>
      </c>
      <c r="F14" s="59"/>
      <c r="G14" s="60">
        <f t="shared" si="1"/>
        <v>-5642400</v>
      </c>
    </row>
    <row r="15" spans="2:11">
      <c r="B15" s="62"/>
      <c r="C15" s="63" t="s">
        <v>79</v>
      </c>
      <c r="D15" s="63"/>
      <c r="E15" s="27">
        <v>400000</v>
      </c>
      <c r="F15" s="27"/>
      <c r="G15" s="64">
        <f t="shared" si="1"/>
        <v>-5242400</v>
      </c>
    </row>
    <row r="16" spans="2:11">
      <c r="B16" s="70" t="s">
        <v>80</v>
      </c>
      <c r="C16" s="71" t="s">
        <v>81</v>
      </c>
      <c r="D16" s="71" t="s">
        <v>82</v>
      </c>
      <c r="E16" s="72"/>
      <c r="F16" s="72">
        <v>1289500</v>
      </c>
      <c r="G16" s="73">
        <f t="shared" si="1"/>
        <v>-6531900</v>
      </c>
    </row>
    <row r="17" spans="2:11">
      <c r="B17" s="51" t="s">
        <v>83</v>
      </c>
      <c r="C17" s="65" t="s">
        <v>84</v>
      </c>
      <c r="D17" s="65"/>
      <c r="E17" s="67">
        <v>1008940</v>
      </c>
      <c r="F17" s="67"/>
      <c r="G17" s="68">
        <f t="shared" si="1"/>
        <v>-5522960</v>
      </c>
      <c r="H17" s="39"/>
      <c r="I17" s="39"/>
      <c r="J17" s="39"/>
      <c r="K17" s="39"/>
    </row>
    <row r="18" spans="2:11" ht="17.25" thickBot="1">
      <c r="B18" s="74"/>
      <c r="C18" s="75" t="s">
        <v>85</v>
      </c>
      <c r="D18" s="75"/>
      <c r="E18" s="76"/>
      <c r="F18" s="76">
        <v>1175580</v>
      </c>
      <c r="G18" s="77">
        <f t="shared" si="1"/>
        <v>-6698540</v>
      </c>
      <c r="H18" s="39"/>
      <c r="I18" s="39"/>
      <c r="J18" s="39"/>
      <c r="K18" s="39"/>
    </row>
    <row r="19" spans="2:11">
      <c r="B19" s="47" t="s">
        <v>86</v>
      </c>
      <c r="C19" s="48" t="s">
        <v>87</v>
      </c>
      <c r="D19" s="48"/>
      <c r="E19" s="49">
        <v>32250</v>
      </c>
      <c r="F19" s="49"/>
      <c r="G19" s="78">
        <f>G18+E19-F19</f>
        <v>-6666290</v>
      </c>
      <c r="H19" s="39"/>
      <c r="I19" s="39"/>
      <c r="J19" s="39"/>
      <c r="K19" s="39"/>
    </row>
    <row r="20" spans="2:11">
      <c r="B20" s="70" t="s">
        <v>88</v>
      </c>
      <c r="C20" s="71" t="s">
        <v>78</v>
      </c>
      <c r="D20" s="71" t="s">
        <v>89</v>
      </c>
      <c r="E20" s="72">
        <v>312200</v>
      </c>
      <c r="F20" s="72"/>
      <c r="G20" s="73">
        <f>G19+E20-F20</f>
        <v>-6354090</v>
      </c>
      <c r="H20" s="39"/>
      <c r="I20" s="39"/>
      <c r="J20" s="39"/>
      <c r="K20" s="39"/>
    </row>
    <row r="21" spans="2:11">
      <c r="B21" s="70" t="s">
        <v>90</v>
      </c>
      <c r="C21" s="71" t="s">
        <v>78</v>
      </c>
      <c r="D21" s="71" t="s">
        <v>91</v>
      </c>
      <c r="E21" s="72">
        <v>144000</v>
      </c>
      <c r="F21" s="72"/>
      <c r="G21" s="73">
        <f t="shared" ref="G21:G35" si="2">G20+E21-F21</f>
        <v>-6210090</v>
      </c>
      <c r="H21" s="39"/>
      <c r="I21" s="39"/>
      <c r="J21" s="39"/>
      <c r="K21" s="39"/>
    </row>
    <row r="22" spans="2:11">
      <c r="B22" s="70" t="s">
        <v>92</v>
      </c>
      <c r="C22" s="71" t="s">
        <v>78</v>
      </c>
      <c r="D22" s="71" t="s">
        <v>93</v>
      </c>
      <c r="E22" s="72">
        <v>69200</v>
      </c>
      <c r="F22" s="72"/>
      <c r="G22" s="73">
        <f t="shared" si="2"/>
        <v>-6140890</v>
      </c>
      <c r="H22" s="39"/>
      <c r="I22" s="39"/>
      <c r="J22" s="39"/>
      <c r="K22" s="39"/>
    </row>
    <row r="23" spans="2:11">
      <c r="B23" s="51" t="s">
        <v>94</v>
      </c>
      <c r="C23" s="65" t="s">
        <v>78</v>
      </c>
      <c r="D23" s="65" t="s">
        <v>95</v>
      </c>
      <c r="E23" s="67">
        <v>198000</v>
      </c>
      <c r="F23" s="67"/>
      <c r="G23" s="68">
        <f t="shared" si="2"/>
        <v>-5942890</v>
      </c>
      <c r="H23" s="39"/>
      <c r="I23" s="39"/>
      <c r="J23" s="39"/>
      <c r="K23" s="39"/>
    </row>
    <row r="24" spans="2:11">
      <c r="B24" s="51"/>
      <c r="C24" s="52"/>
      <c r="D24" s="56" t="s">
        <v>96</v>
      </c>
      <c r="E24" s="59">
        <v>268000</v>
      </c>
      <c r="F24" s="59"/>
      <c r="G24" s="60">
        <f t="shared" si="2"/>
        <v>-5674890</v>
      </c>
      <c r="H24" s="39"/>
      <c r="I24" s="39"/>
      <c r="J24" s="39"/>
      <c r="K24" s="39"/>
    </row>
    <row r="25" spans="2:11">
      <c r="B25" s="62"/>
      <c r="C25" s="63" t="s">
        <v>97</v>
      </c>
      <c r="D25" s="63"/>
      <c r="E25" s="27">
        <v>1200000</v>
      </c>
      <c r="F25" s="27"/>
      <c r="G25" s="64">
        <f t="shared" si="2"/>
        <v>-4474890</v>
      </c>
      <c r="H25" s="39"/>
      <c r="I25" s="39"/>
      <c r="J25" s="39"/>
      <c r="K25" s="39"/>
    </row>
    <row r="26" spans="2:11">
      <c r="B26" s="70" t="s">
        <v>98</v>
      </c>
      <c r="C26" s="71" t="s">
        <v>79</v>
      </c>
      <c r="D26" s="71"/>
      <c r="E26" s="72">
        <v>267497</v>
      </c>
      <c r="F26" s="72"/>
      <c r="G26" s="73">
        <f t="shared" si="2"/>
        <v>-4207393</v>
      </c>
      <c r="H26" s="39"/>
      <c r="I26" s="39"/>
      <c r="J26" s="39"/>
      <c r="K26" s="39"/>
    </row>
    <row r="27" spans="2:11">
      <c r="B27" s="70" t="s">
        <v>99</v>
      </c>
      <c r="C27" s="71" t="s">
        <v>100</v>
      </c>
      <c r="D27" s="71"/>
      <c r="E27" s="72">
        <v>272050</v>
      </c>
      <c r="F27" s="72"/>
      <c r="G27" s="73">
        <f t="shared" si="2"/>
        <v>-3935343</v>
      </c>
      <c r="H27" s="39"/>
      <c r="I27" s="39"/>
      <c r="J27" s="39"/>
      <c r="K27" s="39"/>
    </row>
    <row r="28" spans="2:11" ht="17.25" thickBot="1">
      <c r="B28" s="74" t="s">
        <v>101</v>
      </c>
      <c r="C28" s="79" t="s">
        <v>102</v>
      </c>
      <c r="D28" s="79"/>
      <c r="E28" s="80">
        <v>44400</v>
      </c>
      <c r="F28" s="80"/>
      <c r="G28" s="81">
        <f t="shared" si="2"/>
        <v>-3890943</v>
      </c>
      <c r="H28" s="39"/>
      <c r="I28" s="39"/>
      <c r="J28" s="39"/>
      <c r="K28" s="39"/>
    </row>
    <row r="29" spans="2:11" ht="17.25" thickBot="1">
      <c r="B29" s="82" t="s">
        <v>103</v>
      </c>
      <c r="C29" s="83" t="s">
        <v>104</v>
      </c>
      <c r="D29" s="83"/>
      <c r="E29" s="84">
        <v>321359</v>
      </c>
      <c r="F29" s="84"/>
      <c r="G29" s="85">
        <f t="shared" si="2"/>
        <v>-3569584</v>
      </c>
      <c r="H29" s="39"/>
      <c r="I29" s="39"/>
      <c r="J29" s="39"/>
      <c r="K29" s="39"/>
    </row>
    <row r="30" spans="2:11">
      <c r="B30" s="47" t="s">
        <v>105</v>
      </c>
      <c r="C30" s="48" t="s">
        <v>77</v>
      </c>
      <c r="D30" s="48"/>
      <c r="E30" s="49">
        <v>1000000</v>
      </c>
      <c r="F30" s="49"/>
      <c r="G30" s="78">
        <f t="shared" si="2"/>
        <v>-2569584</v>
      </c>
      <c r="H30" s="39"/>
      <c r="I30" s="39"/>
      <c r="J30" s="39"/>
      <c r="K30" s="39"/>
    </row>
    <row r="31" spans="2:11">
      <c r="B31" s="70" t="s">
        <v>106</v>
      </c>
      <c r="C31" s="71" t="s">
        <v>84</v>
      </c>
      <c r="D31" s="71"/>
      <c r="E31" s="72">
        <v>175020</v>
      </c>
      <c r="F31" s="72"/>
      <c r="G31" s="73">
        <f t="shared" si="2"/>
        <v>-2394564</v>
      </c>
      <c r="H31" s="39"/>
      <c r="I31" s="39"/>
      <c r="J31" s="39"/>
      <c r="K31" s="39"/>
    </row>
    <row r="32" spans="2:11" ht="17.25" thickBot="1">
      <c r="B32" s="86" t="s">
        <v>107</v>
      </c>
      <c r="C32" s="87" t="s">
        <v>77</v>
      </c>
      <c r="D32" s="87"/>
      <c r="E32" s="88">
        <v>1408039</v>
      </c>
      <c r="F32" s="88"/>
      <c r="G32" s="89">
        <f t="shared" si="2"/>
        <v>-986525</v>
      </c>
      <c r="H32" s="39"/>
      <c r="I32" s="39"/>
      <c r="J32" s="39"/>
      <c r="K32" s="39"/>
    </row>
    <row r="33" spans="2:11">
      <c r="B33" s="90" t="s">
        <v>108</v>
      </c>
      <c r="C33" s="91" t="s">
        <v>97</v>
      </c>
      <c r="D33" s="91"/>
      <c r="E33" s="92">
        <v>645064</v>
      </c>
      <c r="F33" s="92"/>
      <c r="G33" s="78">
        <f t="shared" si="2"/>
        <v>-341461</v>
      </c>
      <c r="H33" s="39"/>
      <c r="I33" s="39"/>
      <c r="J33" s="39"/>
      <c r="K33" s="39"/>
    </row>
    <row r="34" spans="2:11">
      <c r="B34" s="93" t="s">
        <v>109</v>
      </c>
      <c r="C34" s="94" t="s">
        <v>78</v>
      </c>
      <c r="D34" s="94" t="s">
        <v>110</v>
      </c>
      <c r="E34" s="95"/>
      <c r="F34" s="95">
        <v>198840</v>
      </c>
      <c r="G34" s="68">
        <f t="shared" si="2"/>
        <v>-540301</v>
      </c>
      <c r="H34" s="39"/>
      <c r="I34" s="39"/>
      <c r="J34" s="39"/>
      <c r="K34" s="39"/>
    </row>
    <row r="35" spans="2:11" ht="17.25" thickBot="1">
      <c r="B35" s="96"/>
      <c r="C35" s="97" t="s">
        <v>111</v>
      </c>
      <c r="D35" s="97" t="s">
        <v>112</v>
      </c>
      <c r="E35" s="98">
        <v>540301</v>
      </c>
      <c r="F35" s="98"/>
      <c r="G35" s="77">
        <f t="shared" si="2"/>
        <v>0</v>
      </c>
      <c r="H35" s="39"/>
      <c r="I35" s="39"/>
      <c r="J35" s="39"/>
      <c r="K35" s="39"/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workbookViewId="0"/>
  </sheetViews>
  <sheetFormatPr defaultRowHeight="16.5"/>
  <cols>
    <col min="1" max="1" width="9" style="3"/>
    <col min="2" max="2" width="15" style="3" customWidth="1"/>
    <col min="3" max="4" width="10" style="16" customWidth="1"/>
    <col min="5" max="5" width="12.5" style="16" customWidth="1"/>
    <col min="6" max="16384" width="9" style="3"/>
  </cols>
  <sheetData>
    <row r="3" spans="2:5" ht="18.75" customHeight="1">
      <c r="B3" s="1" t="s">
        <v>33</v>
      </c>
      <c r="C3" s="24">
        <v>170</v>
      </c>
      <c r="D3" s="24">
        <v>180</v>
      </c>
      <c r="E3" s="2" t="s">
        <v>29</v>
      </c>
    </row>
    <row r="4" spans="2:5" ht="16.5" customHeight="1">
      <c r="B4" s="4" t="s">
        <v>10</v>
      </c>
      <c r="C4" s="19"/>
      <c r="D4" s="5">
        <v>26</v>
      </c>
      <c r="E4" s="25">
        <f>$C$3*C4+$D$3*D4</f>
        <v>4680</v>
      </c>
    </row>
    <row r="5" spans="2:5">
      <c r="B5" s="11" t="s">
        <v>0</v>
      </c>
      <c r="C5" s="7"/>
      <c r="D5" s="7"/>
      <c r="E5" s="29"/>
    </row>
    <row r="6" spans="2:5">
      <c r="B6" s="10" t="s">
        <v>1</v>
      </c>
      <c r="C6" s="8">
        <v>242</v>
      </c>
      <c r="D6" s="7"/>
      <c r="E6" s="26">
        <f t="shared" ref="E6:E14" si="0">$C$3*C6+$D$3*D6</f>
        <v>41140</v>
      </c>
    </row>
    <row r="7" spans="2:5">
      <c r="B7" s="10" t="s">
        <v>2</v>
      </c>
      <c r="C7" s="8">
        <v>525</v>
      </c>
      <c r="D7" s="7"/>
      <c r="E7" s="26">
        <f t="shared" si="0"/>
        <v>89250</v>
      </c>
    </row>
    <row r="8" spans="2:5">
      <c r="B8" s="11" t="s">
        <v>3</v>
      </c>
      <c r="C8" s="7"/>
      <c r="D8" s="7"/>
      <c r="E8" s="29"/>
    </row>
    <row r="9" spans="2:5">
      <c r="B9" s="10" t="s">
        <v>4</v>
      </c>
      <c r="C9" s="8">
        <v>50</v>
      </c>
      <c r="D9" s="8">
        <v>15</v>
      </c>
      <c r="E9" s="26">
        <f t="shared" si="0"/>
        <v>11200</v>
      </c>
    </row>
    <row r="10" spans="2:5">
      <c r="B10" s="10" t="s">
        <v>5</v>
      </c>
      <c r="C10" s="7"/>
      <c r="D10" s="8">
        <v>20</v>
      </c>
      <c r="E10" s="26">
        <f t="shared" si="0"/>
        <v>3600</v>
      </c>
    </row>
    <row r="11" spans="2:5">
      <c r="B11" s="10" t="s">
        <v>6</v>
      </c>
      <c r="C11" s="8">
        <v>65</v>
      </c>
      <c r="D11" s="7"/>
      <c r="E11" s="26">
        <f t="shared" si="0"/>
        <v>11050</v>
      </c>
    </row>
    <row r="12" spans="2:5">
      <c r="B12" s="10" t="s">
        <v>7</v>
      </c>
      <c r="C12" s="8">
        <v>72</v>
      </c>
      <c r="D12" s="7"/>
      <c r="E12" s="26">
        <f t="shared" si="0"/>
        <v>12240</v>
      </c>
    </row>
    <row r="13" spans="2:5">
      <c r="B13" s="10" t="s">
        <v>8</v>
      </c>
      <c r="C13" s="7"/>
      <c r="D13" s="8">
        <v>96</v>
      </c>
      <c r="E13" s="26">
        <f t="shared" si="0"/>
        <v>17280</v>
      </c>
    </row>
    <row r="14" spans="2:5">
      <c r="B14" s="13" t="s">
        <v>26</v>
      </c>
      <c r="C14" s="17">
        <v>16</v>
      </c>
      <c r="D14" s="17">
        <v>43</v>
      </c>
      <c r="E14" s="27">
        <f t="shared" si="0"/>
        <v>10460</v>
      </c>
    </row>
    <row r="15" spans="2:5" ht="18.75" customHeight="1">
      <c r="B15" s="14" t="s">
        <v>9</v>
      </c>
      <c r="C15" s="15">
        <f>SUM(C4:C14)</f>
        <v>970</v>
      </c>
      <c r="D15" s="15">
        <f>SUM(D4:D14)</f>
        <v>200</v>
      </c>
      <c r="E15" s="28">
        <f>SUM(E4:E14)</f>
        <v>200900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37</v>
      </c>
      <c r="C3" s="24">
        <v>850</v>
      </c>
      <c r="D3" s="2" t="s">
        <v>29</v>
      </c>
    </row>
    <row r="4" spans="2:4" ht="16.5" customHeight="1">
      <c r="B4" s="23" t="s">
        <v>10</v>
      </c>
      <c r="C4" s="19"/>
      <c r="D4" s="31"/>
    </row>
    <row r="5" spans="2:4">
      <c r="B5" s="11" t="s">
        <v>0</v>
      </c>
      <c r="C5" s="7"/>
      <c r="D5" s="29"/>
    </row>
    <row r="6" spans="2:4">
      <c r="B6" s="10" t="s">
        <v>1</v>
      </c>
      <c r="C6" s="8">
        <v>101</v>
      </c>
      <c r="D6" s="26">
        <f t="shared" ref="D6:D14" si="0">$C$3*C6</f>
        <v>85850</v>
      </c>
    </row>
    <row r="7" spans="2:4">
      <c r="B7" s="10" t="s">
        <v>2</v>
      </c>
      <c r="C7" s="8">
        <v>204</v>
      </c>
      <c r="D7" s="26">
        <f t="shared" si="0"/>
        <v>173400</v>
      </c>
    </row>
    <row r="8" spans="2:4">
      <c r="B8" s="10" t="s">
        <v>3</v>
      </c>
      <c r="C8" s="8">
        <v>5</v>
      </c>
      <c r="D8" s="26">
        <f t="shared" si="0"/>
        <v>4250</v>
      </c>
    </row>
    <row r="9" spans="2:4">
      <c r="B9" s="10" t="s">
        <v>4</v>
      </c>
      <c r="C9" s="8">
        <v>46</v>
      </c>
      <c r="D9" s="26">
        <f t="shared" si="0"/>
        <v>39100</v>
      </c>
    </row>
    <row r="10" spans="2:4">
      <c r="B10" s="11" t="s">
        <v>5</v>
      </c>
      <c r="C10" s="7"/>
      <c r="D10" s="29"/>
    </row>
    <row r="11" spans="2:4">
      <c r="B11" s="11" t="s">
        <v>6</v>
      </c>
      <c r="C11" s="7"/>
      <c r="D11" s="29"/>
    </row>
    <row r="12" spans="2:4">
      <c r="B12" s="10" t="s">
        <v>7</v>
      </c>
      <c r="C12" s="8">
        <v>104</v>
      </c>
      <c r="D12" s="26">
        <f>$C$3*C12</f>
        <v>88400</v>
      </c>
    </row>
    <row r="13" spans="2:4">
      <c r="B13" s="10" t="s">
        <v>8</v>
      </c>
      <c r="C13" s="8">
        <v>45</v>
      </c>
      <c r="D13" s="26">
        <f t="shared" si="0"/>
        <v>38250</v>
      </c>
    </row>
    <row r="14" spans="2:4">
      <c r="B14" s="13" t="s">
        <v>26</v>
      </c>
      <c r="C14" s="17">
        <v>5</v>
      </c>
      <c r="D14" s="27">
        <f t="shared" si="0"/>
        <v>4250</v>
      </c>
    </row>
    <row r="15" spans="2:4" ht="18.75" customHeight="1">
      <c r="B15" s="14" t="s">
        <v>9</v>
      </c>
      <c r="C15" s="15">
        <f>SUM(C4:C14)</f>
        <v>510</v>
      </c>
      <c r="D15" s="28">
        <f>SUM(D4:D14)</f>
        <v>433500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45</v>
      </c>
      <c r="C3" s="24">
        <v>200</v>
      </c>
      <c r="D3" s="2" t="s">
        <v>11</v>
      </c>
    </row>
    <row r="4" spans="2:4" ht="16.5" customHeight="1">
      <c r="B4" s="23" t="s">
        <v>10</v>
      </c>
      <c r="C4" s="19"/>
      <c r="D4" s="31"/>
    </row>
    <row r="5" spans="2:4">
      <c r="B5" s="11" t="s">
        <v>0</v>
      </c>
      <c r="C5" s="7"/>
      <c r="D5" s="29"/>
    </row>
    <row r="6" spans="2:4">
      <c r="B6" s="10" t="s">
        <v>1</v>
      </c>
      <c r="C6" s="8">
        <v>40</v>
      </c>
      <c r="D6" s="26">
        <f t="shared" ref="D6:D13" si="0">$C$3*C6</f>
        <v>8000</v>
      </c>
    </row>
    <row r="7" spans="2:4">
      <c r="B7" s="10" t="s">
        <v>2</v>
      </c>
      <c r="C7" s="8">
        <v>83</v>
      </c>
      <c r="D7" s="26">
        <f t="shared" si="0"/>
        <v>16600</v>
      </c>
    </row>
    <row r="8" spans="2:4">
      <c r="B8" s="10" t="s">
        <v>3</v>
      </c>
      <c r="C8" s="8">
        <v>10</v>
      </c>
      <c r="D8" s="26">
        <f t="shared" si="0"/>
        <v>2000</v>
      </c>
    </row>
    <row r="9" spans="2:4">
      <c r="B9" s="10" t="s">
        <v>4</v>
      </c>
      <c r="C9" s="8">
        <v>10</v>
      </c>
      <c r="D9" s="26">
        <f t="shared" si="0"/>
        <v>2000</v>
      </c>
    </row>
    <row r="10" spans="2:4">
      <c r="B10" s="10" t="s">
        <v>5</v>
      </c>
      <c r="C10" s="8">
        <v>30</v>
      </c>
      <c r="D10" s="26">
        <f>$C$3*C10</f>
        <v>6000</v>
      </c>
    </row>
    <row r="11" spans="2:4">
      <c r="B11" s="11" t="s">
        <v>6</v>
      </c>
      <c r="C11" s="7"/>
      <c r="D11" s="29"/>
    </row>
    <row r="12" spans="2:4">
      <c r="B12" s="11" t="s">
        <v>7</v>
      </c>
      <c r="C12" s="7"/>
      <c r="D12" s="29"/>
    </row>
    <row r="13" spans="2:4">
      <c r="B13" s="10" t="s">
        <v>8</v>
      </c>
      <c r="C13" s="8">
        <v>5</v>
      </c>
      <c r="D13" s="26">
        <f t="shared" si="0"/>
        <v>1000</v>
      </c>
    </row>
    <row r="14" spans="2:4">
      <c r="B14" s="13" t="s">
        <v>26</v>
      </c>
      <c r="C14" s="17">
        <v>2</v>
      </c>
      <c r="D14" s="27">
        <f>$C$3*C14</f>
        <v>400</v>
      </c>
    </row>
    <row r="15" spans="2:4" ht="18.75" customHeight="1">
      <c r="B15" s="14" t="s">
        <v>9</v>
      </c>
      <c r="C15" s="15">
        <f>SUM(C4:C14)</f>
        <v>180</v>
      </c>
      <c r="D15" s="28">
        <f>SUM(D4:D14)</f>
        <v>36000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M15"/>
  <sheetViews>
    <sheetView showGridLines="0" zoomScaleNormal="100" workbookViewId="0"/>
  </sheetViews>
  <sheetFormatPr defaultRowHeight="16.5"/>
  <cols>
    <col min="1" max="1" width="9" style="3"/>
    <col min="2" max="2" width="15" style="3" customWidth="1"/>
    <col min="3" max="13" width="12.5" style="16" customWidth="1"/>
    <col min="14" max="16384" width="9" style="3"/>
  </cols>
  <sheetData>
    <row r="3" spans="2:13" ht="18.75" customHeight="1">
      <c r="B3" s="1"/>
      <c r="C3" s="1" t="s">
        <v>41</v>
      </c>
      <c r="D3" s="2" t="s">
        <v>43</v>
      </c>
      <c r="E3" s="2" t="s">
        <v>34</v>
      </c>
      <c r="F3" s="2" t="s">
        <v>42</v>
      </c>
      <c r="G3" s="2" t="s">
        <v>35</v>
      </c>
      <c r="H3" s="2" t="s">
        <v>36</v>
      </c>
      <c r="I3" s="2" t="s">
        <v>38</v>
      </c>
      <c r="J3" s="2" t="s">
        <v>39</v>
      </c>
      <c r="K3" s="2" t="s">
        <v>40</v>
      </c>
      <c r="L3" s="2" t="s">
        <v>47</v>
      </c>
      <c r="M3" s="2" t="s">
        <v>44</v>
      </c>
    </row>
    <row r="4" spans="2:13" ht="16.5" customHeight="1">
      <c r="B4" s="4" t="s">
        <v>10</v>
      </c>
      <c r="C4" s="35">
        <f>보험!D4</f>
        <v>29170.03311258278</v>
      </c>
      <c r="D4" s="5">
        <f>티셔츠!I4</f>
        <v>66000</v>
      </c>
      <c r="E4" s="5">
        <f>장화!K4</f>
        <v>134500</v>
      </c>
      <c r="F4" s="19"/>
      <c r="G4" s="5">
        <f>모자!D4</f>
        <v>39100</v>
      </c>
      <c r="H4" s="19"/>
      <c r="I4" s="5">
        <f>토시!D4</f>
        <v>11960</v>
      </c>
      <c r="J4" s="5">
        <f>장갑!E4</f>
        <v>4680</v>
      </c>
      <c r="K4" s="19"/>
      <c r="L4" s="19"/>
      <c r="M4" s="6">
        <f>SUM(C4:L4)</f>
        <v>285410.03311258275</v>
      </c>
    </row>
    <row r="5" spans="2:13">
      <c r="B5" s="10" t="s">
        <v>0</v>
      </c>
      <c r="C5" s="38"/>
      <c r="D5" s="7"/>
      <c r="E5" s="7"/>
      <c r="F5" s="7"/>
      <c r="G5" s="8">
        <f>모자!D5</f>
        <v>34000</v>
      </c>
      <c r="H5" s="7"/>
      <c r="I5" s="8">
        <f>토시!D5</f>
        <v>10400</v>
      </c>
      <c r="J5" s="7"/>
      <c r="K5" s="7"/>
      <c r="L5" s="7"/>
      <c r="M5" s="9">
        <f t="shared" ref="M5:M14" si="0">SUM(C5:L5)</f>
        <v>44400</v>
      </c>
    </row>
    <row r="6" spans="2:13">
      <c r="B6" s="10" t="s">
        <v>1</v>
      </c>
      <c r="C6" s="37">
        <f>보험!D6</f>
        <v>180854.20529801326</v>
      </c>
      <c r="D6" s="8">
        <f>티셔츠!I6</f>
        <v>339000</v>
      </c>
      <c r="E6" s="8">
        <f>장화!K6</f>
        <v>410500</v>
      </c>
      <c r="F6" s="8">
        <f>우비!D6</f>
        <v>252500</v>
      </c>
      <c r="G6" s="8">
        <f>모자!D6</f>
        <v>171700</v>
      </c>
      <c r="H6" s="8">
        <f>바지!D6</f>
        <v>303000</v>
      </c>
      <c r="I6" s="8">
        <f>토시!D6</f>
        <v>52520</v>
      </c>
      <c r="J6" s="8">
        <f>장갑!E6</f>
        <v>41140</v>
      </c>
      <c r="K6" s="8">
        <f>베개!D6</f>
        <v>85850</v>
      </c>
      <c r="L6" s="8">
        <f>끈끈이!D6</f>
        <v>8000</v>
      </c>
      <c r="M6" s="9">
        <f t="shared" si="0"/>
        <v>1845064.2052980133</v>
      </c>
    </row>
    <row r="7" spans="2:13">
      <c r="B7" s="10" t="s">
        <v>2</v>
      </c>
      <c r="C7" s="37">
        <f>보험!D7</f>
        <v>445329.17218543048</v>
      </c>
      <c r="D7" s="8">
        <f>티셔츠!I7</f>
        <v>474000</v>
      </c>
      <c r="E7" s="8">
        <f>장화!K7</f>
        <v>856500</v>
      </c>
      <c r="F7" s="8">
        <f>우비!D7</f>
        <v>427500</v>
      </c>
      <c r="G7" s="8">
        <f>모자!D7</f>
        <v>372300</v>
      </c>
      <c r="H7" s="8">
        <f>바지!D7</f>
        <v>432000</v>
      </c>
      <c r="I7" s="8">
        <f>토시!D7</f>
        <v>121160</v>
      </c>
      <c r="J7" s="8">
        <f>장갑!E7</f>
        <v>89250</v>
      </c>
      <c r="K7" s="8">
        <f>베개!D7</f>
        <v>173400</v>
      </c>
      <c r="L7" s="8">
        <f>끈끈이!D7</f>
        <v>16600</v>
      </c>
      <c r="M7" s="9">
        <f t="shared" si="0"/>
        <v>3408039.1721854303</v>
      </c>
    </row>
    <row r="8" spans="2:13">
      <c r="B8" s="10" t="s">
        <v>3</v>
      </c>
      <c r="C8" s="38"/>
      <c r="D8" s="7"/>
      <c r="E8" s="7"/>
      <c r="F8" s="7"/>
      <c r="G8" s="7"/>
      <c r="H8" s="7"/>
      <c r="I8" s="8">
        <f>토시!D8</f>
        <v>26000</v>
      </c>
      <c r="J8" s="7"/>
      <c r="K8" s="8">
        <f>베개!D8</f>
        <v>4250</v>
      </c>
      <c r="L8" s="8">
        <f>끈끈이!D8</f>
        <v>2000</v>
      </c>
      <c r="M8" s="9">
        <f t="shared" si="0"/>
        <v>32250</v>
      </c>
    </row>
    <row r="9" spans="2:13">
      <c r="B9" s="10" t="s">
        <v>4</v>
      </c>
      <c r="C9" s="37">
        <f>보험!D9</f>
        <v>132237.4834437086</v>
      </c>
      <c r="D9" s="8">
        <f>티셔츠!I9</f>
        <v>243000</v>
      </c>
      <c r="E9" s="8">
        <f>장화!K9</f>
        <v>85500</v>
      </c>
      <c r="F9" s="8">
        <f>우비!D9</f>
        <v>45000</v>
      </c>
      <c r="G9" s="8">
        <f>모자!D9</f>
        <v>42500</v>
      </c>
      <c r="H9" s="8">
        <f>바지!D9</f>
        <v>42000</v>
      </c>
      <c r="I9" s="8">
        <f>토시!D9</f>
        <v>24960</v>
      </c>
      <c r="J9" s="8">
        <f>장갑!E9</f>
        <v>11200</v>
      </c>
      <c r="K9" s="8">
        <f>베개!D9</f>
        <v>39100</v>
      </c>
      <c r="L9" s="8">
        <f>끈끈이!D9</f>
        <v>2000</v>
      </c>
      <c r="M9" s="9">
        <f t="shared" si="0"/>
        <v>667497.48344370862</v>
      </c>
    </row>
    <row r="10" spans="2:13">
      <c r="B10" s="10" t="s">
        <v>5</v>
      </c>
      <c r="C10" s="37">
        <f>보험!D10</f>
        <v>33059.370860927149</v>
      </c>
      <c r="D10" s="8">
        <f>티셔츠!I10</f>
        <v>90000</v>
      </c>
      <c r="E10" s="8">
        <f>장화!K10</f>
        <v>82500</v>
      </c>
      <c r="F10" s="8">
        <f>우비!D10</f>
        <v>50000</v>
      </c>
      <c r="G10" s="8">
        <f>모자!D10</f>
        <v>51000</v>
      </c>
      <c r="H10" s="7"/>
      <c r="I10" s="8">
        <f>토시!D10</f>
        <v>5200</v>
      </c>
      <c r="J10" s="8">
        <f>장갑!E10</f>
        <v>3600</v>
      </c>
      <c r="K10" s="7"/>
      <c r="L10" s="8">
        <f>끈끈이!D10</f>
        <v>6000</v>
      </c>
      <c r="M10" s="9">
        <f t="shared" si="0"/>
        <v>321359.37086092716</v>
      </c>
    </row>
    <row r="11" spans="2:13">
      <c r="B11" s="10" t="s">
        <v>6</v>
      </c>
      <c r="C11" s="38"/>
      <c r="D11" s="7"/>
      <c r="E11" s="7"/>
      <c r="F11" s="7"/>
      <c r="G11" s="8">
        <f>모자!D11</f>
        <v>85000</v>
      </c>
      <c r="H11" s="8">
        <f>바지!D11</f>
        <v>150000</v>
      </c>
      <c r="I11" s="8">
        <f>토시!D11</f>
        <v>26000</v>
      </c>
      <c r="J11" s="8">
        <f>장갑!E11</f>
        <v>11050</v>
      </c>
      <c r="K11" s="7"/>
      <c r="L11" s="7"/>
      <c r="M11" s="9">
        <f t="shared" si="0"/>
        <v>272050</v>
      </c>
    </row>
    <row r="12" spans="2:13">
      <c r="B12" s="10" t="s">
        <v>7</v>
      </c>
      <c r="C12" s="37">
        <f>보험!D12</f>
        <v>175020.19867549668</v>
      </c>
      <c r="D12" s="8">
        <f>티셔츠!I12</f>
        <v>366000</v>
      </c>
      <c r="E12" s="7"/>
      <c r="F12" s="7"/>
      <c r="G12" s="8">
        <f>모자!D12</f>
        <v>185300</v>
      </c>
      <c r="H12" s="8">
        <f>바지!D12</f>
        <v>357000</v>
      </c>
      <c r="I12" s="7"/>
      <c r="J12" s="8">
        <f>장갑!E12</f>
        <v>12240</v>
      </c>
      <c r="K12" s="8">
        <f>베개!D12</f>
        <v>88400</v>
      </c>
      <c r="L12" s="7"/>
      <c r="M12" s="9">
        <f t="shared" si="0"/>
        <v>1183960.1986754967</v>
      </c>
    </row>
    <row r="13" spans="2:13">
      <c r="B13" s="10" t="s">
        <v>8</v>
      </c>
      <c r="C13" s="37">
        <f>보험!D13</f>
        <v>178909.53642384105</v>
      </c>
      <c r="D13" s="8">
        <f>티셔츠!I13</f>
        <v>189000</v>
      </c>
      <c r="E13" s="8">
        <f>장화!K13</f>
        <v>93000</v>
      </c>
      <c r="F13" s="8">
        <f>우비!D13</f>
        <v>90000</v>
      </c>
      <c r="G13" s="8">
        <f>모자!D13</f>
        <v>119000</v>
      </c>
      <c r="H13" s="8">
        <f>바지!D13</f>
        <v>168000</v>
      </c>
      <c r="I13" s="8">
        <f>토시!D13</f>
        <v>42120</v>
      </c>
      <c r="J13" s="8">
        <f>장갑!E13</f>
        <v>17280</v>
      </c>
      <c r="K13" s="8">
        <f>베개!D13</f>
        <v>38250</v>
      </c>
      <c r="L13" s="8">
        <f>끈끈이!D13</f>
        <v>1000</v>
      </c>
      <c r="M13" s="9">
        <f t="shared" si="0"/>
        <v>936559.53642384103</v>
      </c>
    </row>
    <row r="14" spans="2:13">
      <c r="B14" s="13" t="s">
        <v>26</v>
      </c>
      <c r="C14" s="21"/>
      <c r="D14" s="21">
        <f>티셔츠!I14</f>
        <v>9000</v>
      </c>
      <c r="E14" s="17">
        <f>장화!K14</f>
        <v>5500</v>
      </c>
      <c r="F14" s="8">
        <f>우비!D14</f>
        <v>10000</v>
      </c>
      <c r="G14" s="17">
        <f>모자!D14</f>
        <v>5100</v>
      </c>
      <c r="H14" s="17">
        <f>바지!D14</f>
        <v>18000</v>
      </c>
      <c r="I14" s="17">
        <f>토시!D14</f>
        <v>2080</v>
      </c>
      <c r="J14" s="17">
        <f>장갑!E14</f>
        <v>10460</v>
      </c>
      <c r="K14" s="17">
        <f>베개!D14</f>
        <v>4250</v>
      </c>
      <c r="L14" s="8">
        <f>끈끈이!D14</f>
        <v>400</v>
      </c>
      <c r="M14" s="20">
        <f t="shared" si="0"/>
        <v>64790</v>
      </c>
    </row>
    <row r="15" spans="2:13" ht="18.75" customHeight="1">
      <c r="B15" s="14" t="s">
        <v>9</v>
      </c>
      <c r="C15" s="36">
        <f>SUM(C4:C14)</f>
        <v>1174580</v>
      </c>
      <c r="D15" s="15">
        <f t="shared" ref="D15:M15" si="1">SUM(D4:D14)</f>
        <v>1776000</v>
      </c>
      <c r="E15" s="15">
        <f t="shared" si="1"/>
        <v>1668000</v>
      </c>
      <c r="F15" s="15">
        <f t="shared" si="1"/>
        <v>875000</v>
      </c>
      <c r="G15" s="15">
        <f t="shared" si="1"/>
        <v>1105000</v>
      </c>
      <c r="H15" s="15">
        <f t="shared" si="1"/>
        <v>1470000</v>
      </c>
      <c r="I15" s="15">
        <f t="shared" si="1"/>
        <v>322400</v>
      </c>
      <c r="J15" s="15">
        <f t="shared" si="1"/>
        <v>200900</v>
      </c>
      <c r="K15" s="15">
        <f t="shared" si="1"/>
        <v>433500</v>
      </c>
      <c r="L15" s="15">
        <f t="shared" si="1"/>
        <v>36000</v>
      </c>
      <c r="M15" s="15">
        <f t="shared" si="1"/>
        <v>9061380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49</v>
      </c>
      <c r="C3" s="24" t="s">
        <v>50</v>
      </c>
      <c r="D3" s="2" t="s">
        <v>11</v>
      </c>
    </row>
    <row r="4" spans="2:4" ht="16.5" customHeight="1">
      <c r="B4" s="4" t="s">
        <v>10</v>
      </c>
      <c r="C4" s="5">
        <v>15</v>
      </c>
      <c r="D4" s="25">
        <f>$D$16*C4/$C$15</f>
        <v>29170.03311258278</v>
      </c>
    </row>
    <row r="5" spans="2:4">
      <c r="B5" s="11" t="s">
        <v>0</v>
      </c>
      <c r="C5" s="7"/>
      <c r="D5" s="29"/>
    </row>
    <row r="6" spans="2:4">
      <c r="B6" s="10" t="s">
        <v>1</v>
      </c>
      <c r="C6" s="8">
        <v>93</v>
      </c>
      <c r="D6" s="26">
        <f t="shared" ref="D6:D13" si="0">$D$16*C6/$C$15</f>
        <v>180854.20529801326</v>
      </c>
    </row>
    <row r="7" spans="2:4">
      <c r="B7" s="10" t="s">
        <v>2</v>
      </c>
      <c r="C7" s="8">
        <v>229</v>
      </c>
      <c r="D7" s="26">
        <f t="shared" si="0"/>
        <v>445329.17218543048</v>
      </c>
    </row>
    <row r="8" spans="2:4">
      <c r="B8" s="11" t="s">
        <v>3</v>
      </c>
      <c r="C8" s="7"/>
      <c r="D8" s="29"/>
    </row>
    <row r="9" spans="2:4">
      <c r="B9" s="10" t="s">
        <v>4</v>
      </c>
      <c r="C9" s="8">
        <v>68</v>
      </c>
      <c r="D9" s="26">
        <f t="shared" si="0"/>
        <v>132237.4834437086</v>
      </c>
    </row>
    <row r="10" spans="2:4">
      <c r="B10" s="10" t="s">
        <v>5</v>
      </c>
      <c r="C10" s="8">
        <v>17</v>
      </c>
      <c r="D10" s="26">
        <f t="shared" si="0"/>
        <v>33059.370860927149</v>
      </c>
    </row>
    <row r="11" spans="2:4">
      <c r="B11" s="11" t="s">
        <v>6</v>
      </c>
      <c r="C11" s="7"/>
      <c r="D11" s="29"/>
    </row>
    <row r="12" spans="2:4">
      <c r="B12" s="10" t="s">
        <v>7</v>
      </c>
      <c r="C12" s="8">
        <v>90</v>
      </c>
      <c r="D12" s="26">
        <f t="shared" si="0"/>
        <v>175020.19867549668</v>
      </c>
    </row>
    <row r="13" spans="2:4">
      <c r="B13" s="10" t="s">
        <v>8</v>
      </c>
      <c r="C13" s="8">
        <v>92</v>
      </c>
      <c r="D13" s="26">
        <f t="shared" si="0"/>
        <v>178909.53642384105</v>
      </c>
    </row>
    <row r="14" spans="2:4">
      <c r="B14" s="32" t="s">
        <v>26</v>
      </c>
      <c r="C14" s="21"/>
      <c r="D14" s="34"/>
    </row>
    <row r="15" spans="2:4" ht="18.75" customHeight="1">
      <c r="B15" s="14" t="s">
        <v>9</v>
      </c>
      <c r="C15" s="15">
        <f>SUM(C4:C14)</f>
        <v>604</v>
      </c>
      <c r="D15" s="28">
        <f>SUM(D4:D14)</f>
        <v>1174580</v>
      </c>
    </row>
    <row r="16" spans="2:4">
      <c r="D16" s="18">
        <v>1174580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15"/>
  <sheetViews>
    <sheetView showGridLines="0" workbookViewId="0"/>
  </sheetViews>
  <sheetFormatPr defaultRowHeight="16.5"/>
  <cols>
    <col min="1" max="1" width="9" style="3"/>
    <col min="2" max="2" width="15" style="3" customWidth="1"/>
    <col min="3" max="7" width="8.75" style="16" customWidth="1"/>
    <col min="8" max="8" width="10" style="16" customWidth="1"/>
    <col min="9" max="9" width="12.5" style="16" customWidth="1"/>
    <col min="10" max="16384" width="9" style="3"/>
  </cols>
  <sheetData>
    <row r="2" spans="2:9">
      <c r="I2" s="18">
        <v>3000</v>
      </c>
    </row>
    <row r="3" spans="2:9" ht="18.75" customHeight="1">
      <c r="B3" s="1" t="s">
        <v>48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11</v>
      </c>
    </row>
    <row r="4" spans="2:9" ht="16.5" customHeight="1">
      <c r="B4" s="4" t="s">
        <v>10</v>
      </c>
      <c r="C4" s="19"/>
      <c r="D4" s="5">
        <v>8</v>
      </c>
      <c r="E4" s="5">
        <v>12</v>
      </c>
      <c r="F4" s="5">
        <v>2</v>
      </c>
      <c r="G4" s="19"/>
      <c r="H4" s="6">
        <f>SUM(C4:G4)</f>
        <v>22</v>
      </c>
      <c r="I4" s="5">
        <f>$I$2*H4</f>
        <v>66000</v>
      </c>
    </row>
    <row r="5" spans="2:9">
      <c r="B5" s="11" t="s">
        <v>0</v>
      </c>
      <c r="C5" s="7"/>
      <c r="D5" s="7"/>
      <c r="E5" s="7"/>
      <c r="F5" s="7"/>
      <c r="G5" s="7"/>
      <c r="H5" s="12"/>
      <c r="I5" s="7"/>
    </row>
    <row r="6" spans="2:9">
      <c r="B6" s="10" t="s">
        <v>1</v>
      </c>
      <c r="C6" s="8">
        <v>9</v>
      </c>
      <c r="D6" s="8">
        <v>27</v>
      </c>
      <c r="E6" s="8">
        <v>52</v>
      </c>
      <c r="F6" s="8">
        <v>25</v>
      </c>
      <c r="G6" s="7"/>
      <c r="H6" s="9">
        <f t="shared" ref="H6:H12" si="0">SUM(C6:G6)</f>
        <v>113</v>
      </c>
      <c r="I6" s="8">
        <f t="shared" ref="I6:I14" si="1">$I$2*H6</f>
        <v>339000</v>
      </c>
    </row>
    <row r="7" spans="2:9">
      <c r="B7" s="10" t="s">
        <v>2</v>
      </c>
      <c r="C7" s="8">
        <v>11</v>
      </c>
      <c r="D7" s="8">
        <v>72</v>
      </c>
      <c r="E7" s="8">
        <v>56</v>
      </c>
      <c r="F7" s="8">
        <v>19</v>
      </c>
      <c r="G7" s="7"/>
      <c r="H7" s="9">
        <f t="shared" si="0"/>
        <v>158</v>
      </c>
      <c r="I7" s="8">
        <f t="shared" si="1"/>
        <v>474000</v>
      </c>
    </row>
    <row r="8" spans="2:9">
      <c r="B8" s="11" t="s">
        <v>3</v>
      </c>
      <c r="C8" s="7"/>
      <c r="D8" s="7"/>
      <c r="E8" s="7"/>
      <c r="F8" s="7"/>
      <c r="G8" s="7"/>
      <c r="H8" s="12"/>
      <c r="I8" s="7"/>
    </row>
    <row r="9" spans="2:9">
      <c r="B9" s="10" t="s">
        <v>4</v>
      </c>
      <c r="C9" s="8">
        <v>4</v>
      </c>
      <c r="D9" s="8">
        <v>30</v>
      </c>
      <c r="E9" s="8">
        <v>30</v>
      </c>
      <c r="F9" s="8">
        <v>14</v>
      </c>
      <c r="G9" s="8">
        <v>3</v>
      </c>
      <c r="H9" s="9">
        <f t="shared" si="0"/>
        <v>81</v>
      </c>
      <c r="I9" s="8">
        <f t="shared" si="1"/>
        <v>243000</v>
      </c>
    </row>
    <row r="10" spans="2:9">
      <c r="B10" s="10" t="s">
        <v>5</v>
      </c>
      <c r="C10" s="8">
        <v>2</v>
      </c>
      <c r="D10" s="8">
        <v>5</v>
      </c>
      <c r="E10" s="8">
        <v>18</v>
      </c>
      <c r="F10" s="8">
        <v>5</v>
      </c>
      <c r="G10" s="7"/>
      <c r="H10" s="9">
        <f t="shared" si="0"/>
        <v>30</v>
      </c>
      <c r="I10" s="8">
        <f t="shared" si="1"/>
        <v>90000</v>
      </c>
    </row>
    <row r="11" spans="2:9">
      <c r="B11" s="11" t="s">
        <v>6</v>
      </c>
      <c r="C11" s="7"/>
      <c r="D11" s="7"/>
      <c r="E11" s="7"/>
      <c r="F11" s="7"/>
      <c r="G11" s="7"/>
      <c r="H11" s="12"/>
      <c r="I11" s="7"/>
    </row>
    <row r="12" spans="2:9">
      <c r="B12" s="10" t="s">
        <v>7</v>
      </c>
      <c r="C12" s="8">
        <v>1</v>
      </c>
      <c r="D12" s="8">
        <v>38</v>
      </c>
      <c r="E12" s="8">
        <v>64</v>
      </c>
      <c r="F12" s="8">
        <v>12</v>
      </c>
      <c r="G12" s="8">
        <v>7</v>
      </c>
      <c r="H12" s="9">
        <f t="shared" si="0"/>
        <v>122</v>
      </c>
      <c r="I12" s="8">
        <f t="shared" si="1"/>
        <v>366000</v>
      </c>
    </row>
    <row r="13" spans="2:9">
      <c r="B13" s="10" t="s">
        <v>8</v>
      </c>
      <c r="C13" s="8">
        <v>2</v>
      </c>
      <c r="D13" s="8">
        <v>29</v>
      </c>
      <c r="E13" s="8">
        <v>23</v>
      </c>
      <c r="F13" s="8">
        <v>8</v>
      </c>
      <c r="G13" s="8">
        <v>1</v>
      </c>
      <c r="H13" s="9">
        <f>SUM(C13:G13)</f>
        <v>63</v>
      </c>
      <c r="I13" s="8">
        <f t="shared" si="1"/>
        <v>189000</v>
      </c>
    </row>
    <row r="14" spans="2:9">
      <c r="B14" s="32" t="s">
        <v>26</v>
      </c>
      <c r="C14" s="21"/>
      <c r="D14" s="21"/>
      <c r="E14" s="17">
        <v>3</v>
      </c>
      <c r="F14" s="21"/>
      <c r="G14" s="21"/>
      <c r="H14" s="33">
        <f>SUM(C14:G14)</f>
        <v>3</v>
      </c>
      <c r="I14" s="21">
        <f t="shared" si="1"/>
        <v>9000</v>
      </c>
    </row>
    <row r="15" spans="2:9" ht="18.75" customHeight="1">
      <c r="B15" s="14" t="s">
        <v>9</v>
      </c>
      <c r="C15" s="15">
        <f t="shared" ref="C15:I15" si="2">SUM(C4:C14)</f>
        <v>29</v>
      </c>
      <c r="D15" s="15">
        <f t="shared" si="2"/>
        <v>209</v>
      </c>
      <c r="E15" s="15">
        <f t="shared" si="2"/>
        <v>258</v>
      </c>
      <c r="F15" s="15">
        <f t="shared" si="2"/>
        <v>85</v>
      </c>
      <c r="G15" s="15">
        <f t="shared" si="2"/>
        <v>11</v>
      </c>
      <c r="H15" s="15">
        <f t="shared" si="2"/>
        <v>592</v>
      </c>
      <c r="I15" s="15">
        <f t="shared" si="2"/>
        <v>1776000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K16"/>
  <sheetViews>
    <sheetView showGridLines="0" workbookViewId="0"/>
  </sheetViews>
  <sheetFormatPr defaultRowHeight="16.5"/>
  <cols>
    <col min="1" max="1" width="9" style="3"/>
    <col min="2" max="2" width="15" style="3" customWidth="1"/>
    <col min="3" max="9" width="8.75" style="16" customWidth="1"/>
    <col min="10" max="10" width="10" style="16" customWidth="1"/>
    <col min="11" max="11" width="12.5" style="16" customWidth="1"/>
    <col min="12" max="16384" width="9" style="3"/>
  </cols>
  <sheetData>
    <row r="2" spans="2:11">
      <c r="K2" s="18">
        <v>5500</v>
      </c>
    </row>
    <row r="3" spans="2:11" ht="18.75" customHeight="1">
      <c r="B3" s="1" t="s">
        <v>51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9</v>
      </c>
      <c r="K3" s="2" t="s">
        <v>11</v>
      </c>
    </row>
    <row r="4" spans="2:11" ht="16.5" customHeight="1">
      <c r="B4" s="4" t="s">
        <v>10</v>
      </c>
      <c r="C4" s="5">
        <v>4</v>
      </c>
      <c r="D4" s="5">
        <v>4</v>
      </c>
      <c r="E4" s="19"/>
      <c r="F4" s="5">
        <v>1</v>
      </c>
      <c r="G4" s="5">
        <v>6</v>
      </c>
      <c r="H4" s="5">
        <v>7</v>
      </c>
      <c r="I4" s="5">
        <v>1</v>
      </c>
      <c r="J4" s="6">
        <f>SUM(C4:I4)</f>
        <v>23</v>
      </c>
      <c r="K4" s="25">
        <f>$K$16*(C4+D4)+$K$2*(E4+F4+G4+H4+I4)</f>
        <v>134500</v>
      </c>
    </row>
    <row r="5" spans="2:11">
      <c r="B5" s="11" t="s">
        <v>0</v>
      </c>
      <c r="C5" s="7"/>
      <c r="D5" s="7"/>
      <c r="E5" s="7"/>
      <c r="F5" s="7"/>
      <c r="G5" s="7"/>
      <c r="H5" s="7"/>
      <c r="I5" s="7"/>
      <c r="J5" s="12"/>
      <c r="K5" s="29"/>
    </row>
    <row r="6" spans="2:11">
      <c r="B6" s="10" t="s">
        <v>1</v>
      </c>
      <c r="C6" s="7"/>
      <c r="D6" s="8">
        <v>9</v>
      </c>
      <c r="E6" s="8">
        <v>4</v>
      </c>
      <c r="F6" s="8">
        <v>8</v>
      </c>
      <c r="G6" s="8">
        <v>35</v>
      </c>
      <c r="H6" s="8">
        <v>17</v>
      </c>
      <c r="I6" s="7"/>
      <c r="J6" s="9">
        <f>SUM(C6:I6)</f>
        <v>73</v>
      </c>
      <c r="K6" s="26">
        <f t="shared" ref="K6:K14" si="0">$K$16*(C6+D6)+$K$2*(E6+F6+G6+H6+I6)</f>
        <v>410500</v>
      </c>
    </row>
    <row r="7" spans="2:11">
      <c r="B7" s="10" t="s">
        <v>2</v>
      </c>
      <c r="C7" s="8">
        <v>20</v>
      </c>
      <c r="D7" s="8">
        <v>28</v>
      </c>
      <c r="E7" s="8">
        <v>17</v>
      </c>
      <c r="F7" s="8">
        <v>30</v>
      </c>
      <c r="G7" s="8">
        <v>36</v>
      </c>
      <c r="H7" s="8">
        <v>16</v>
      </c>
      <c r="I7" s="7"/>
      <c r="J7" s="9">
        <f>SUM(C7:I7)</f>
        <v>147</v>
      </c>
      <c r="K7" s="26">
        <f t="shared" si="0"/>
        <v>856500</v>
      </c>
    </row>
    <row r="8" spans="2:11">
      <c r="B8" s="11" t="s">
        <v>3</v>
      </c>
      <c r="C8" s="7"/>
      <c r="D8" s="7"/>
      <c r="E8" s="7"/>
      <c r="F8" s="7"/>
      <c r="G8" s="7"/>
      <c r="H8" s="7"/>
      <c r="I8" s="7"/>
      <c r="J8" s="12"/>
      <c r="K8" s="29"/>
    </row>
    <row r="9" spans="2:11">
      <c r="B9" s="10" t="s">
        <v>4</v>
      </c>
      <c r="C9" s="7"/>
      <c r="D9" s="8">
        <v>3</v>
      </c>
      <c r="E9" s="8">
        <v>2</v>
      </c>
      <c r="F9" s="8">
        <v>2</v>
      </c>
      <c r="G9" s="8">
        <v>7</v>
      </c>
      <c r="H9" s="8">
        <v>1</v>
      </c>
      <c r="I9" s="7"/>
      <c r="J9" s="9">
        <f>SUM(C9:I9)</f>
        <v>15</v>
      </c>
      <c r="K9" s="26">
        <f t="shared" si="0"/>
        <v>85500</v>
      </c>
    </row>
    <row r="10" spans="2:11">
      <c r="B10" s="10" t="s">
        <v>5</v>
      </c>
      <c r="C10" s="7"/>
      <c r="D10" s="7"/>
      <c r="E10" s="8">
        <v>1</v>
      </c>
      <c r="F10" s="8">
        <v>5</v>
      </c>
      <c r="G10" s="8">
        <v>8</v>
      </c>
      <c r="H10" s="8">
        <v>1</v>
      </c>
      <c r="I10" s="7"/>
      <c r="J10" s="9">
        <f>SUM(C10:I10)</f>
        <v>15</v>
      </c>
      <c r="K10" s="26">
        <f t="shared" si="0"/>
        <v>82500</v>
      </c>
    </row>
    <row r="11" spans="2:11">
      <c r="B11" s="11" t="s">
        <v>6</v>
      </c>
      <c r="C11" s="7"/>
      <c r="D11" s="7"/>
      <c r="E11" s="7"/>
      <c r="F11" s="7"/>
      <c r="G11" s="7"/>
      <c r="H11" s="7"/>
      <c r="I11" s="7"/>
      <c r="J11" s="12"/>
      <c r="K11" s="29"/>
    </row>
    <row r="12" spans="2:11">
      <c r="B12" s="11" t="s">
        <v>7</v>
      </c>
      <c r="C12" s="7"/>
      <c r="D12" s="7"/>
      <c r="E12" s="7"/>
      <c r="F12" s="7"/>
      <c r="G12" s="7"/>
      <c r="H12" s="7"/>
      <c r="I12" s="7"/>
      <c r="J12" s="12"/>
      <c r="K12" s="29"/>
    </row>
    <row r="13" spans="2:11">
      <c r="B13" s="10" t="s">
        <v>8</v>
      </c>
      <c r="C13" s="8">
        <v>1</v>
      </c>
      <c r="D13" s="8">
        <v>4</v>
      </c>
      <c r="E13" s="8">
        <v>1</v>
      </c>
      <c r="F13" s="8">
        <v>1</v>
      </c>
      <c r="G13" s="8">
        <v>9</v>
      </c>
      <c r="H13" s="7"/>
      <c r="I13" s="7"/>
      <c r="J13" s="9">
        <f>SUM(C13:I13)</f>
        <v>16</v>
      </c>
      <c r="K13" s="26">
        <f t="shared" si="0"/>
        <v>93000</v>
      </c>
    </row>
    <row r="14" spans="2:11">
      <c r="B14" s="13" t="s">
        <v>27</v>
      </c>
      <c r="C14" s="21"/>
      <c r="D14" s="21"/>
      <c r="E14" s="21"/>
      <c r="F14" s="21"/>
      <c r="G14" s="17">
        <v>1</v>
      </c>
      <c r="H14" s="21"/>
      <c r="I14" s="21"/>
      <c r="J14" s="20">
        <f>SUM(C14:I14)</f>
        <v>1</v>
      </c>
      <c r="K14" s="27">
        <f t="shared" si="0"/>
        <v>5500</v>
      </c>
    </row>
    <row r="15" spans="2:11" ht="18.75" customHeight="1">
      <c r="B15" s="14" t="s">
        <v>9</v>
      </c>
      <c r="C15" s="15">
        <f>SUM(C4:C14)</f>
        <v>25</v>
      </c>
      <c r="D15" s="15">
        <f t="shared" ref="D15:I15" si="1">SUM(D4:D14)</f>
        <v>48</v>
      </c>
      <c r="E15" s="15">
        <f t="shared" si="1"/>
        <v>25</v>
      </c>
      <c r="F15" s="15">
        <f t="shared" si="1"/>
        <v>47</v>
      </c>
      <c r="G15" s="15">
        <f t="shared" si="1"/>
        <v>102</v>
      </c>
      <c r="H15" s="15">
        <f t="shared" si="1"/>
        <v>42</v>
      </c>
      <c r="I15" s="15">
        <f t="shared" si="1"/>
        <v>1</v>
      </c>
      <c r="J15" s="15">
        <f>SUM(J4:J14)</f>
        <v>290</v>
      </c>
      <c r="K15" s="28">
        <f>SUM(K4:K14)</f>
        <v>1668000</v>
      </c>
    </row>
    <row r="16" spans="2:11">
      <c r="K16" s="18">
        <v>6500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46</v>
      </c>
      <c r="C3" s="30">
        <v>2500</v>
      </c>
      <c r="D3" s="2" t="s">
        <v>11</v>
      </c>
    </row>
    <row r="4" spans="2:4" ht="16.5" customHeight="1">
      <c r="B4" s="23" t="s">
        <v>10</v>
      </c>
      <c r="C4" s="19"/>
      <c r="D4" s="31"/>
    </row>
    <row r="5" spans="2:4">
      <c r="B5" s="11" t="s">
        <v>0</v>
      </c>
      <c r="C5" s="7"/>
      <c r="D5" s="29"/>
    </row>
    <row r="6" spans="2:4">
      <c r="B6" s="10" t="s">
        <v>1</v>
      </c>
      <c r="C6" s="8">
        <v>101</v>
      </c>
      <c r="D6" s="26">
        <f t="shared" ref="D6:D13" si="0">$C$3*C6</f>
        <v>252500</v>
      </c>
    </row>
    <row r="7" spans="2:4">
      <c r="B7" s="10" t="s">
        <v>2</v>
      </c>
      <c r="C7" s="8">
        <v>171</v>
      </c>
      <c r="D7" s="26">
        <f t="shared" si="0"/>
        <v>427500</v>
      </c>
    </row>
    <row r="8" spans="2:4">
      <c r="B8" s="11" t="s">
        <v>3</v>
      </c>
      <c r="C8" s="7"/>
      <c r="D8" s="29">
        <f t="shared" si="0"/>
        <v>0</v>
      </c>
    </row>
    <row r="9" spans="2:4">
      <c r="B9" s="10" t="s">
        <v>4</v>
      </c>
      <c r="C9" s="8">
        <v>18</v>
      </c>
      <c r="D9" s="26">
        <f t="shared" si="0"/>
        <v>45000</v>
      </c>
    </row>
    <row r="10" spans="2:4">
      <c r="B10" s="10" t="s">
        <v>5</v>
      </c>
      <c r="C10" s="8">
        <v>20</v>
      </c>
      <c r="D10" s="26">
        <f>$C$3*C10</f>
        <v>50000</v>
      </c>
    </row>
    <row r="11" spans="2:4">
      <c r="B11" s="11" t="s">
        <v>6</v>
      </c>
      <c r="C11" s="7"/>
      <c r="D11" s="29"/>
    </row>
    <row r="12" spans="2:4">
      <c r="B12" s="11" t="s">
        <v>7</v>
      </c>
      <c r="C12" s="7"/>
      <c r="D12" s="29"/>
    </row>
    <row r="13" spans="2:4">
      <c r="B13" s="10" t="s">
        <v>8</v>
      </c>
      <c r="C13" s="8">
        <v>36</v>
      </c>
      <c r="D13" s="26">
        <f t="shared" si="0"/>
        <v>90000</v>
      </c>
    </row>
    <row r="14" spans="2:4">
      <c r="B14" s="13" t="s">
        <v>26</v>
      </c>
      <c r="C14" s="17">
        <v>4</v>
      </c>
      <c r="D14" s="27">
        <f>$C$3*C14</f>
        <v>10000</v>
      </c>
    </row>
    <row r="15" spans="2:4" ht="18.75" customHeight="1">
      <c r="B15" s="14" t="s">
        <v>9</v>
      </c>
      <c r="C15" s="15">
        <f>SUM(C4:C14)</f>
        <v>350</v>
      </c>
      <c r="D15" s="28">
        <f>SUM(D4:D14)</f>
        <v>875000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25</v>
      </c>
      <c r="C3" s="30">
        <v>1700</v>
      </c>
      <c r="D3" s="2" t="s">
        <v>29</v>
      </c>
    </row>
    <row r="4" spans="2:4" ht="16.5" customHeight="1">
      <c r="B4" s="4" t="s">
        <v>10</v>
      </c>
      <c r="C4" s="5">
        <v>23</v>
      </c>
      <c r="D4" s="25">
        <f>$C$3*C4</f>
        <v>39100</v>
      </c>
    </row>
    <row r="5" spans="2:4">
      <c r="B5" s="10" t="s">
        <v>0</v>
      </c>
      <c r="C5" s="8">
        <v>20</v>
      </c>
      <c r="D5" s="26">
        <f t="shared" ref="D5:D14" si="0">$C$3*C5</f>
        <v>34000</v>
      </c>
    </row>
    <row r="6" spans="2:4">
      <c r="B6" s="10" t="s">
        <v>1</v>
      </c>
      <c r="C6" s="8">
        <v>101</v>
      </c>
      <c r="D6" s="26">
        <f t="shared" si="0"/>
        <v>171700</v>
      </c>
    </row>
    <row r="7" spans="2:4">
      <c r="B7" s="10" t="s">
        <v>2</v>
      </c>
      <c r="C7" s="8">
        <v>219</v>
      </c>
      <c r="D7" s="26">
        <f t="shared" si="0"/>
        <v>372300</v>
      </c>
    </row>
    <row r="8" spans="2:4">
      <c r="B8" s="11" t="s">
        <v>3</v>
      </c>
      <c r="C8" s="7"/>
      <c r="D8" s="29"/>
    </row>
    <row r="9" spans="2:4">
      <c r="B9" s="10" t="s">
        <v>4</v>
      </c>
      <c r="C9" s="8">
        <v>25</v>
      </c>
      <c r="D9" s="26">
        <f t="shared" si="0"/>
        <v>42500</v>
      </c>
    </row>
    <row r="10" spans="2:4">
      <c r="B10" s="10" t="s">
        <v>5</v>
      </c>
      <c r="C10" s="8">
        <v>30</v>
      </c>
      <c r="D10" s="26">
        <f t="shared" si="0"/>
        <v>51000</v>
      </c>
    </row>
    <row r="11" spans="2:4">
      <c r="B11" s="10" t="s">
        <v>6</v>
      </c>
      <c r="C11" s="8">
        <v>50</v>
      </c>
      <c r="D11" s="26">
        <f t="shared" si="0"/>
        <v>85000</v>
      </c>
    </row>
    <row r="12" spans="2:4">
      <c r="B12" s="10" t="s">
        <v>7</v>
      </c>
      <c r="C12" s="8">
        <v>109</v>
      </c>
      <c r="D12" s="26">
        <f t="shared" si="0"/>
        <v>185300</v>
      </c>
    </row>
    <row r="13" spans="2:4">
      <c r="B13" s="10" t="s">
        <v>8</v>
      </c>
      <c r="C13" s="8">
        <v>70</v>
      </c>
      <c r="D13" s="26">
        <f t="shared" si="0"/>
        <v>119000</v>
      </c>
    </row>
    <row r="14" spans="2:4">
      <c r="B14" s="13" t="s">
        <v>28</v>
      </c>
      <c r="C14" s="17">
        <v>3</v>
      </c>
      <c r="D14" s="27">
        <f t="shared" si="0"/>
        <v>5100</v>
      </c>
    </row>
    <row r="15" spans="2:4" ht="18.75" customHeight="1">
      <c r="B15" s="14" t="s">
        <v>9</v>
      </c>
      <c r="C15" s="15">
        <f>SUM(C4:C14)</f>
        <v>650</v>
      </c>
      <c r="D15" s="28">
        <f>SUM(D4:D14)</f>
        <v>1105000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D15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30</v>
      </c>
      <c r="C3" s="22">
        <v>3000</v>
      </c>
      <c r="D3" s="2" t="s">
        <v>31</v>
      </c>
    </row>
    <row r="4" spans="2:4" ht="16.5" customHeight="1">
      <c r="B4" s="23" t="s">
        <v>10</v>
      </c>
      <c r="C4" s="19"/>
      <c r="D4" s="19"/>
    </row>
    <row r="5" spans="2:4">
      <c r="B5" s="11" t="s">
        <v>0</v>
      </c>
      <c r="C5" s="7"/>
      <c r="D5" s="7"/>
    </row>
    <row r="6" spans="2:4">
      <c r="B6" s="10" t="s">
        <v>1</v>
      </c>
      <c r="C6" s="8">
        <v>101</v>
      </c>
      <c r="D6" s="8">
        <f t="shared" ref="D6:D14" si="0">$C$3*C6</f>
        <v>303000</v>
      </c>
    </row>
    <row r="7" spans="2:4">
      <c r="B7" s="10" t="s">
        <v>2</v>
      </c>
      <c r="C7" s="8">
        <v>144</v>
      </c>
      <c r="D7" s="8">
        <f t="shared" si="0"/>
        <v>432000</v>
      </c>
    </row>
    <row r="8" spans="2:4">
      <c r="B8" s="11" t="s">
        <v>3</v>
      </c>
      <c r="C8" s="7"/>
      <c r="D8" s="7"/>
    </row>
    <row r="9" spans="2:4">
      <c r="B9" s="10" t="s">
        <v>4</v>
      </c>
      <c r="C9" s="8">
        <v>14</v>
      </c>
      <c r="D9" s="8">
        <f t="shared" si="0"/>
        <v>42000</v>
      </c>
    </row>
    <row r="10" spans="2:4">
      <c r="B10" s="11" t="s">
        <v>5</v>
      </c>
      <c r="C10" s="7"/>
      <c r="D10" s="7"/>
    </row>
    <row r="11" spans="2:4">
      <c r="B11" s="10" t="s">
        <v>6</v>
      </c>
      <c r="C11" s="8">
        <v>50</v>
      </c>
      <c r="D11" s="8">
        <f t="shared" si="0"/>
        <v>150000</v>
      </c>
    </row>
    <row r="12" spans="2:4">
      <c r="B12" s="10" t="s">
        <v>7</v>
      </c>
      <c r="C12" s="8">
        <v>119</v>
      </c>
      <c r="D12" s="8">
        <f t="shared" si="0"/>
        <v>357000</v>
      </c>
    </row>
    <row r="13" spans="2:4">
      <c r="B13" s="10" t="s">
        <v>8</v>
      </c>
      <c r="C13" s="8">
        <v>56</v>
      </c>
      <c r="D13" s="8">
        <f t="shared" si="0"/>
        <v>168000</v>
      </c>
    </row>
    <row r="14" spans="2:4">
      <c r="B14" s="13" t="s">
        <v>26</v>
      </c>
      <c r="C14" s="17">
        <v>6</v>
      </c>
      <c r="D14" s="17">
        <f t="shared" si="0"/>
        <v>18000</v>
      </c>
    </row>
    <row r="15" spans="2:4" ht="18.75" customHeight="1">
      <c r="B15" s="14" t="s">
        <v>9</v>
      </c>
      <c r="C15" s="15">
        <f>SUM(C4:C14)</f>
        <v>490</v>
      </c>
      <c r="D15" s="15">
        <f>SUM(D4:D14)</f>
        <v>1470000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/>
  </sheetViews>
  <sheetFormatPr defaultRowHeight="16.5"/>
  <cols>
    <col min="1" max="1" width="9" style="3"/>
    <col min="2" max="2" width="15" style="3" customWidth="1"/>
    <col min="3" max="3" width="10" style="16" customWidth="1"/>
    <col min="4" max="4" width="12.5" style="16" customWidth="1"/>
    <col min="5" max="16384" width="9" style="3"/>
  </cols>
  <sheetData>
    <row r="3" spans="2:4" ht="18.75" customHeight="1">
      <c r="B3" s="1" t="s">
        <v>32</v>
      </c>
      <c r="C3" s="24">
        <v>520</v>
      </c>
      <c r="D3" s="2" t="s">
        <v>29</v>
      </c>
    </row>
    <row r="4" spans="2:4" ht="16.5" customHeight="1">
      <c r="B4" s="4" t="s">
        <v>10</v>
      </c>
      <c r="C4" s="5">
        <v>23</v>
      </c>
      <c r="D4" s="25">
        <f>$C$3*C4</f>
        <v>11960</v>
      </c>
    </row>
    <row r="5" spans="2:4">
      <c r="B5" s="10" t="s">
        <v>0</v>
      </c>
      <c r="C5" s="8">
        <v>20</v>
      </c>
      <c r="D5" s="26">
        <f t="shared" ref="D5:D14" si="0">$C$3*C5</f>
        <v>10400</v>
      </c>
    </row>
    <row r="6" spans="2:4">
      <c r="B6" s="10" t="s">
        <v>1</v>
      </c>
      <c r="C6" s="8">
        <v>101</v>
      </c>
      <c r="D6" s="26">
        <f t="shared" si="0"/>
        <v>52520</v>
      </c>
    </row>
    <row r="7" spans="2:4">
      <c r="B7" s="10" t="s">
        <v>2</v>
      </c>
      <c r="C7" s="8">
        <v>233</v>
      </c>
      <c r="D7" s="26">
        <f t="shared" si="0"/>
        <v>121160</v>
      </c>
    </row>
    <row r="8" spans="2:4">
      <c r="B8" s="10" t="s">
        <v>3</v>
      </c>
      <c r="C8" s="8">
        <v>50</v>
      </c>
      <c r="D8" s="26">
        <f t="shared" si="0"/>
        <v>26000</v>
      </c>
    </row>
    <row r="9" spans="2:4">
      <c r="B9" s="10" t="s">
        <v>4</v>
      </c>
      <c r="C9" s="8">
        <v>48</v>
      </c>
      <c r="D9" s="26">
        <f t="shared" si="0"/>
        <v>24960</v>
      </c>
    </row>
    <row r="10" spans="2:4">
      <c r="B10" s="10" t="s">
        <v>5</v>
      </c>
      <c r="C10" s="8">
        <v>10</v>
      </c>
      <c r="D10" s="26">
        <f t="shared" si="0"/>
        <v>5200</v>
      </c>
    </row>
    <row r="11" spans="2:4">
      <c r="B11" s="10" t="s">
        <v>6</v>
      </c>
      <c r="C11" s="8">
        <v>50</v>
      </c>
      <c r="D11" s="26">
        <f t="shared" si="0"/>
        <v>26000</v>
      </c>
    </row>
    <row r="12" spans="2:4">
      <c r="B12" s="11" t="s">
        <v>7</v>
      </c>
      <c r="C12" s="7"/>
      <c r="D12" s="29"/>
    </row>
    <row r="13" spans="2:4">
      <c r="B13" s="10" t="s">
        <v>8</v>
      </c>
      <c r="C13" s="8">
        <v>81</v>
      </c>
      <c r="D13" s="26">
        <f t="shared" si="0"/>
        <v>42120</v>
      </c>
    </row>
    <row r="14" spans="2:4">
      <c r="B14" s="13" t="s">
        <v>26</v>
      </c>
      <c r="C14" s="17">
        <v>4</v>
      </c>
      <c r="D14" s="27">
        <f t="shared" si="0"/>
        <v>2080</v>
      </c>
    </row>
    <row r="15" spans="2:4" ht="18.75" customHeight="1">
      <c r="B15" s="14" t="s">
        <v>9</v>
      </c>
      <c r="C15" s="15">
        <f>SUM(C4:C14)</f>
        <v>620</v>
      </c>
      <c r="D15" s="28">
        <f>SUM(D4:D14)</f>
        <v>322400</v>
      </c>
    </row>
  </sheetData>
  <sheetProtection password="CEF5" sheet="1" objects="1" scenarios="1" selectLockedCells="1" selectUnlockedCell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정산1</vt:lpstr>
      <vt:lpstr>정산2</vt:lpstr>
      <vt:lpstr>보험</vt:lpstr>
      <vt:lpstr>티셔츠</vt:lpstr>
      <vt:lpstr>장화</vt:lpstr>
      <vt:lpstr>우비</vt:lpstr>
      <vt:lpstr>모자</vt:lpstr>
      <vt:lpstr>바지</vt:lpstr>
      <vt:lpstr>토시</vt:lpstr>
      <vt:lpstr>장갑</vt:lpstr>
      <vt:lpstr>베개</vt:lpstr>
      <vt:lpstr>끈끈이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김성현</dc:creator>
  <cp:lastModifiedBy>김성현</cp:lastModifiedBy>
  <dcterms:created xsi:type="dcterms:W3CDTF">2012-06-24T20:30:01Z</dcterms:created>
  <dcterms:modified xsi:type="dcterms:W3CDTF">2012-11-13T06:39:55Z</dcterms:modified>
</cp:coreProperties>
</file>